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AARS\Riziel\AAR\2019\CGS\Cluster-5\NTA2019\final\"/>
    </mc:Choice>
  </mc:AlternateContent>
  <bookViews>
    <workbookView xWindow="0" yWindow="0" windowWidth="28800" windowHeight="12135"/>
  </bookViews>
  <sheets>
    <sheet name="SFP" sheetId="1" r:id="rId1"/>
    <sheet name="SFPer" sheetId="2" r:id="rId2"/>
    <sheet name="SCE" sheetId="3" r:id="rId3"/>
    <sheet name="SCF" sheetId="4" r:id="rId4"/>
    <sheet name="SCBAA" sheetId="5" r:id="rId5"/>
  </sheets>
  <definedNames>
    <definedName name="_xlnm.Print_Area" localSheetId="4">SCBAA!$A$1:$F$30</definedName>
    <definedName name="_xlnm.Print_Area" localSheetId="2">SCE!$A$1:$D$22</definedName>
    <definedName name="_xlnm.Print_Area" localSheetId="3">SCF!$A$1:$D$45</definedName>
    <definedName name="_xlnm.Print_Area" localSheetId="0">SFP!$A$1:$D$42</definedName>
    <definedName name="_xlnm.Print_Area" localSheetId="1">SFPer!$A$1:$H$30</definedName>
  </definedNames>
  <calcPr calcId="162913"/>
</workbook>
</file>

<file path=xl/calcChain.xml><?xml version="1.0" encoding="utf-8"?>
<calcChain xmlns="http://schemas.openxmlformats.org/spreadsheetml/2006/main">
  <c r="D13" i="1" l="1"/>
  <c r="C13" i="1"/>
  <c r="D39" i="4"/>
  <c r="D40" i="4" s="1"/>
  <c r="C39" i="4"/>
  <c r="C28" i="4"/>
  <c r="D12" i="3"/>
  <c r="C14" i="3"/>
  <c r="C20" i="3"/>
  <c r="B14" i="3"/>
  <c r="E22" i="5"/>
  <c r="F22" i="5"/>
  <c r="F26" i="5"/>
  <c r="E17" i="5"/>
  <c r="C17" i="4"/>
  <c r="C29" i="4" s="1"/>
  <c r="C17" i="5"/>
  <c r="C28" i="5" s="1"/>
  <c r="D17" i="5"/>
  <c r="F12" i="5"/>
  <c r="F11" i="5"/>
  <c r="F10" i="5"/>
  <c r="F17" i="5" s="1"/>
  <c r="D19" i="3"/>
  <c r="D34" i="4"/>
  <c r="F15" i="5"/>
  <c r="D11" i="3"/>
  <c r="D14" i="3" s="1"/>
  <c r="D27" i="5"/>
  <c r="D28" i="5" s="1"/>
  <c r="C27" i="5"/>
  <c r="F25" i="5"/>
  <c r="F23" i="5"/>
  <c r="F16" i="5"/>
  <c r="F14" i="5"/>
  <c r="C34" i="4"/>
  <c r="C40" i="4" s="1"/>
  <c r="D28" i="4"/>
  <c r="D17" i="4"/>
  <c r="D29" i="4" s="1"/>
  <c r="D8" i="3"/>
  <c r="H17" i="2"/>
  <c r="H9" i="2"/>
  <c r="H19" i="2"/>
  <c r="H24" i="2"/>
  <c r="H26" i="2" s="1"/>
  <c r="H28" i="2" s="1"/>
  <c r="G9" i="2"/>
  <c r="D40" i="1"/>
  <c r="C40" i="1"/>
  <c r="C32" i="1"/>
  <c r="E24" i="5"/>
  <c r="E27" i="5" s="1"/>
  <c r="E28" i="5" s="1"/>
  <c r="F24" i="5"/>
  <c r="C27" i="1"/>
  <c r="C33" i="1" s="1"/>
  <c r="D32" i="1"/>
  <c r="C18" i="1"/>
  <c r="C19" i="1"/>
  <c r="C35" i="1" s="1"/>
  <c r="D27" i="1"/>
  <c r="D33" i="1" s="1"/>
  <c r="G17" i="2"/>
  <c r="G19" i="2" s="1"/>
  <c r="G24" i="2" s="1"/>
  <c r="G26" i="2" s="1"/>
  <c r="G28" i="2" s="1"/>
  <c r="B18" i="3" s="1"/>
  <c r="D18" i="1"/>
  <c r="D19" i="1" s="1"/>
  <c r="D35" i="1" s="1"/>
  <c r="E20" i="5"/>
  <c r="F20" i="5" s="1"/>
  <c r="F27" i="5" s="1"/>
  <c r="D18" i="3" l="1"/>
  <c r="D20" i="3" s="1"/>
  <c r="B20" i="3"/>
  <c r="D41" i="4"/>
  <c r="D43" i="4" s="1"/>
  <c r="C42" i="4" s="1"/>
  <c r="F28" i="5"/>
  <c r="C41" i="4"/>
  <c r="C43" i="4" s="1"/>
</calcChain>
</file>

<file path=xl/sharedStrings.xml><?xml version="1.0" encoding="utf-8"?>
<sst xmlns="http://schemas.openxmlformats.org/spreadsheetml/2006/main" count="170" uniqueCount="134">
  <si>
    <t>NATIONAL TOBACCO ADMINISTRATION</t>
  </si>
  <si>
    <t>(In Philippine Peso)</t>
  </si>
  <si>
    <t>Note</t>
  </si>
  <si>
    <t>ASSETS</t>
  </si>
  <si>
    <t>Current assets</t>
  </si>
  <si>
    <t>Cash and cash equivalents</t>
  </si>
  <si>
    <t>Receivables - net</t>
  </si>
  <si>
    <t>Inventories</t>
  </si>
  <si>
    <t>Other current assets</t>
  </si>
  <si>
    <t>Total current assets</t>
  </si>
  <si>
    <t>Non-current assets</t>
  </si>
  <si>
    <t xml:space="preserve">Investments </t>
  </si>
  <si>
    <t>Property, plant and equipment - net</t>
  </si>
  <si>
    <t>Other non-current assets</t>
  </si>
  <si>
    <t>Total non-current assets</t>
  </si>
  <si>
    <t>TOTAL ASSETS</t>
  </si>
  <si>
    <t>LIABILITIES</t>
  </si>
  <si>
    <t>Current liabilities</t>
  </si>
  <si>
    <t xml:space="preserve">   Financial liabilities</t>
  </si>
  <si>
    <t xml:space="preserve">   Inter-agency payables</t>
  </si>
  <si>
    <t>Total current liabilities</t>
  </si>
  <si>
    <t>Non current liabilities</t>
  </si>
  <si>
    <t xml:space="preserve">   Provisions</t>
  </si>
  <si>
    <t>-</t>
  </si>
  <si>
    <t>Total non-current liabilities</t>
  </si>
  <si>
    <t>Total Liabilities</t>
  </si>
  <si>
    <t>NET ASSETS/EQUITY</t>
  </si>
  <si>
    <t>Government equity</t>
  </si>
  <si>
    <t xml:space="preserve">Accumulated surplus </t>
  </si>
  <si>
    <t>Revenue</t>
  </si>
  <si>
    <t>Service and business income</t>
  </si>
  <si>
    <t>Total Revenue</t>
  </si>
  <si>
    <t>Personnel services</t>
  </si>
  <si>
    <t>Maintenance and other operating expenses</t>
  </si>
  <si>
    <t>Non-cash expenses</t>
  </si>
  <si>
    <t>Direct costs</t>
  </si>
  <si>
    <t>Financial expenses</t>
  </si>
  <si>
    <t>Other non-operating income</t>
  </si>
  <si>
    <t>Gains</t>
  </si>
  <si>
    <t>Losses</t>
  </si>
  <si>
    <t>Deficit before tax</t>
  </si>
  <si>
    <t>Income tax expense/(benefit)</t>
  </si>
  <si>
    <t>Deficit after tax</t>
  </si>
  <si>
    <t xml:space="preserve"> STATEMENTS OF CHANGES IN NET ASSETS/EQUITY</t>
  </si>
  <si>
    <t xml:space="preserve">Government equity    </t>
  </si>
  <si>
    <t>Total</t>
  </si>
  <si>
    <t>Note 27</t>
  </si>
  <si>
    <t>Add/(Deduct):</t>
  </si>
  <si>
    <t>AS RESTATED</t>
  </si>
  <si>
    <t>Surplus for the period</t>
  </si>
  <si>
    <t>STATEMENTS OF CASH FLOWS</t>
  </si>
  <si>
    <t>CASH FLOWS FROM OPERATING ACTIVITIES</t>
  </si>
  <si>
    <t>Cash inflows</t>
  </si>
  <si>
    <t>Receipt of intra-agency fund transfers</t>
  </si>
  <si>
    <t>Subsidy from National Government</t>
  </si>
  <si>
    <t>Collection of production/facility assistance</t>
  </si>
  <si>
    <t>Collection of income</t>
  </si>
  <si>
    <t>Trust receipts</t>
  </si>
  <si>
    <t>Collection of receivables</t>
  </si>
  <si>
    <t>Recoupment of mobilization fee from contractors</t>
  </si>
  <si>
    <t>Refund of cash advances</t>
  </si>
  <si>
    <t>Total cash inflows</t>
  </si>
  <si>
    <t>Cash outflows</t>
  </si>
  <si>
    <t>Release of intra-agency fund transfers</t>
  </si>
  <si>
    <t>Payment of expenses</t>
  </si>
  <si>
    <t>Facility/production assistance</t>
  </si>
  <si>
    <t>mandatory contributions</t>
  </si>
  <si>
    <t>Payment of payables</t>
  </si>
  <si>
    <t>Advances for mobilization fee</t>
  </si>
  <si>
    <t>Purchase of inventories</t>
  </si>
  <si>
    <t>Grant of cash advances</t>
  </si>
  <si>
    <t>Total cash outflows</t>
  </si>
  <si>
    <t>CASH FLOWS FROM INVESTING ACTIVITIES</t>
  </si>
  <si>
    <t>Refund of loan</t>
  </si>
  <si>
    <t>Acquisition of property, plant and equipment</t>
  </si>
  <si>
    <t>Reclassification of time deposit to other investments</t>
  </si>
  <si>
    <t>Net cash used in investing activities</t>
  </si>
  <si>
    <t>Cash and cash equivalents, January 1</t>
  </si>
  <si>
    <t>CASH AND CASH EQUIVALENTS, DECEMBER 31</t>
  </si>
  <si>
    <t xml:space="preserve"> STATEMENT OF COMPARISON OF BUDGET AND ACTUAL AMOUNTS</t>
  </si>
  <si>
    <t xml:space="preserve">Actual Amounts </t>
  </si>
  <si>
    <t>Difference</t>
  </si>
  <si>
    <t>Original</t>
  </si>
  <si>
    <t>Final</t>
  </si>
  <si>
    <t>Receipts</t>
  </si>
  <si>
    <t>Assistance and subsidy</t>
  </si>
  <si>
    <t xml:space="preserve">Service and business            </t>
  </si>
  <si>
    <t>income</t>
  </si>
  <si>
    <t>Other income</t>
  </si>
  <si>
    <t>Payments</t>
  </si>
  <si>
    <t>operating expenses</t>
  </si>
  <si>
    <t>Capital outlay</t>
  </si>
  <si>
    <t>Investment outlay</t>
  </si>
  <si>
    <t>Accounts payable</t>
  </si>
  <si>
    <t>December 31, 2019 and 2018</t>
  </si>
  <si>
    <t xml:space="preserve"> STATEMENTS OF FINANCIAL POSITION</t>
  </si>
  <si>
    <t xml:space="preserve">2018                             As restated </t>
  </si>
  <si>
    <t>Other non-current liabilities</t>
  </si>
  <si>
    <t xml:space="preserve">   Other current liabilities </t>
  </si>
  <si>
    <t>STATEMENTS OF FINANCIAL PERFORMANCE</t>
  </si>
  <si>
    <t>For the Years Ended December 31, 2019 and 2018</t>
  </si>
  <si>
    <t>Subsidy income from National Government</t>
  </si>
  <si>
    <t>Balance at January 1, 2018, as restated</t>
  </si>
  <si>
    <t>Changes in equity for CY 2018</t>
  </si>
  <si>
    <t>Changes in equity for 2019</t>
  </si>
  <si>
    <t>BALANCE AS AT DECEMBER 31, 2019</t>
  </si>
  <si>
    <t>For the Year Ended December 31, 2019</t>
  </si>
  <si>
    <t xml:space="preserve">              2018               As restated</t>
  </si>
  <si>
    <t xml:space="preserve">BALANCE AS AT DECEMBER 31, 2018, </t>
  </si>
  <si>
    <t>Prepayments</t>
  </si>
  <si>
    <t>Note 28</t>
  </si>
  <si>
    <t xml:space="preserve">Adjustments due to prior period errors    </t>
  </si>
  <si>
    <t xml:space="preserve">   Collection of Receivables</t>
  </si>
  <si>
    <t xml:space="preserve">   Intra-agency payables </t>
  </si>
  <si>
    <t>2018                   As restated</t>
  </si>
  <si>
    <t>Adjustments due to prior period errors</t>
  </si>
  <si>
    <t>Deficit for the period, as restated</t>
  </si>
  <si>
    <t>Net cash provided by operating activities</t>
  </si>
  <si>
    <t xml:space="preserve">Remittance of personnel benefit contributions and </t>
  </si>
  <si>
    <t>Decrease in cash and cash equivalents</t>
  </si>
  <si>
    <t>Accummulated surplus</t>
  </si>
  <si>
    <t xml:space="preserve">Maintenance and other </t>
  </si>
  <si>
    <t>NET ASSETS (Total Assets less Total Liabilities)</t>
  </si>
  <si>
    <t>TOTAL NET ASSETS/EQUITY</t>
  </si>
  <si>
    <t>Current operating expenses</t>
  </si>
  <si>
    <t>Total current operating expenses</t>
  </si>
  <si>
    <t>Deficit from current operations</t>
  </si>
  <si>
    <t>NET SURPLUS/(DEFICIT) FOR THE PERIOD</t>
  </si>
  <si>
    <t>and Actual</t>
  </si>
  <si>
    <t xml:space="preserve">Final Budget </t>
  </si>
  <si>
    <t xml:space="preserve">   Cash Balance, Beginning</t>
  </si>
  <si>
    <t>BUDGET AMOUNTS</t>
  </si>
  <si>
    <t>The Notes on pages 10 to 55 form part of these financial statements.</t>
  </si>
  <si>
    <t>NET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</si>
</sst>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mmmm\ d\,\ yyyy"/>
    <numFmt numFmtId="166" formatCode="_(* #,##0_);_(* \(#,##0\);_(* &quot;-&quot;??_);_(@_)"/>
    <numFmt numFmtId="167" formatCode="#,##0;\(#,##0\)"/>
    <numFmt numFmtId="168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1">
    <xf numFmtId="0" fontId="0" fillId="0" borderId="0" xfId="0"/>
    <xf numFmtId="165" fontId="4" fillId="0" borderId="0" xfId="7" applyNumberFormat="1" applyFont="1" applyAlignment="1">
      <alignment horizontal="center"/>
    </xf>
    <xf numFmtId="165" fontId="4" fillId="0" borderId="0" xfId="7" quotePrefix="1" applyNumberFormat="1" applyFont="1" applyAlignment="1">
      <alignment horizontal="center"/>
    </xf>
    <xf numFmtId="0" fontId="4" fillId="0" borderId="1" xfId="7" applyFont="1" applyBorder="1"/>
    <xf numFmtId="0" fontId="2" fillId="0" borderId="1" xfId="7" applyFont="1" applyBorder="1" applyAlignment="1">
      <alignment horizontal="center"/>
    </xf>
    <xf numFmtId="0" fontId="2" fillId="0" borderId="1" xfId="7" applyFont="1" applyBorder="1"/>
    <xf numFmtId="0" fontId="2" fillId="0" borderId="0" xfId="7" applyFont="1"/>
    <xf numFmtId="0" fontId="4" fillId="0" borderId="0" xfId="7" applyFont="1"/>
    <xf numFmtId="3" fontId="4" fillId="0" borderId="0" xfId="1" applyNumberFormat="1" applyFont="1"/>
    <xf numFmtId="0" fontId="4" fillId="0" borderId="0" xfId="7" applyFont="1" applyAlignment="1">
      <alignment horizontal="left" indent="1"/>
    </xf>
    <xf numFmtId="3" fontId="4" fillId="0" borderId="1" xfId="1" applyNumberFormat="1" applyFont="1" applyBorder="1"/>
    <xf numFmtId="166" fontId="4" fillId="0" borderId="0" xfId="1" applyNumberFormat="1" applyFont="1"/>
    <xf numFmtId="3" fontId="2" fillId="0" borderId="2" xfId="1" applyNumberFormat="1" applyFont="1" applyBorder="1"/>
    <xf numFmtId="164" fontId="4" fillId="0" borderId="0" xfId="2" applyFont="1"/>
    <xf numFmtId="166" fontId="4" fillId="0" borderId="0" xfId="2" applyNumberFormat="1" applyFont="1"/>
    <xf numFmtId="0" fontId="4" fillId="0" borderId="0" xfId="7" applyFont="1" applyAlignment="1">
      <alignment wrapText="1"/>
    </xf>
    <xf numFmtId="1" fontId="4" fillId="0" borderId="0" xfId="1" applyNumberFormat="1" applyFont="1" applyAlignment="1">
      <alignment horizontal="right"/>
    </xf>
    <xf numFmtId="0" fontId="2" fillId="0" borderId="0" xfId="7" applyFont="1" applyAlignment="1">
      <alignment horizontal="left"/>
    </xf>
    <xf numFmtId="166" fontId="2" fillId="0" borderId="0" xfId="2" applyNumberFormat="1" applyFont="1"/>
    <xf numFmtId="0" fontId="2" fillId="0" borderId="2" xfId="7" applyFont="1" applyBorder="1"/>
    <xf numFmtId="0" fontId="4" fillId="0" borderId="2" xfId="7" applyFont="1" applyBorder="1"/>
    <xf numFmtId="0" fontId="4" fillId="0" borderId="0" xfId="0" applyFont="1"/>
    <xf numFmtId="0" fontId="3" fillId="0" borderId="0" xfId="0" applyFont="1"/>
    <xf numFmtId="165" fontId="4" fillId="0" borderId="0" xfId="8" applyNumberFormat="1" applyFont="1" applyAlignment="1">
      <alignment horizontal="center"/>
    </xf>
    <xf numFmtId="166" fontId="4" fillId="0" borderId="0" xfId="8" applyNumberFormat="1" applyFont="1" applyAlignment="1">
      <alignment horizontal="center"/>
    </xf>
    <xf numFmtId="0" fontId="4" fillId="0" borderId="0" xfId="8" applyFont="1"/>
    <xf numFmtId="0" fontId="4" fillId="0" borderId="1" xfId="8" applyFont="1" applyBorder="1"/>
    <xf numFmtId="0" fontId="2" fillId="0" borderId="1" xfId="8" applyFont="1" applyBorder="1" applyAlignment="1">
      <alignment horizontal="center"/>
    </xf>
    <xf numFmtId="0" fontId="2" fillId="0" borderId="1" xfId="8" applyFont="1" applyBorder="1" applyAlignment="1">
      <alignment horizontal="right" wrapText="1"/>
    </xf>
    <xf numFmtId="0" fontId="2" fillId="0" borderId="0" xfId="8" applyFont="1"/>
    <xf numFmtId="166" fontId="4" fillId="0" borderId="0" xfId="8" applyNumberFormat="1" applyFont="1"/>
    <xf numFmtId="0" fontId="4" fillId="0" borderId="0" xfId="8" applyFont="1" applyAlignment="1">
      <alignment horizontal="left" indent="1"/>
    </xf>
    <xf numFmtId="167" fontId="4" fillId="0" borderId="3" xfId="2" applyNumberFormat="1" applyFont="1" applyBorder="1"/>
    <xf numFmtId="0" fontId="2" fillId="0" borderId="0" xfId="8" applyFont="1" applyAlignment="1">
      <alignment horizontal="left" indent="1"/>
    </xf>
    <xf numFmtId="167" fontId="2" fillId="0" borderId="0" xfId="2" applyNumberFormat="1" applyFont="1"/>
    <xf numFmtId="167" fontId="4" fillId="0" borderId="0" xfId="2" applyNumberFormat="1" applyFont="1"/>
    <xf numFmtId="167" fontId="4" fillId="0" borderId="0" xfId="2" applyNumberFormat="1" applyFont="1" applyBorder="1"/>
    <xf numFmtId="0" fontId="4" fillId="0" borderId="1" xfId="8" applyFont="1" applyBorder="1" applyAlignment="1">
      <alignment horizontal="center"/>
    </xf>
    <xf numFmtId="167" fontId="4" fillId="0" borderId="1" xfId="2" applyNumberFormat="1" applyFont="1" applyBorder="1"/>
    <xf numFmtId="0" fontId="4" fillId="0" borderId="4" xfId="8" applyFont="1" applyBorder="1"/>
    <xf numFmtId="0" fontId="2" fillId="0" borderId="4" xfId="8" applyFont="1" applyBorder="1"/>
    <xf numFmtId="0" fontId="4" fillId="0" borderId="4" xfId="8" applyFont="1" applyBorder="1" applyAlignment="1">
      <alignment horizontal="center"/>
    </xf>
    <xf numFmtId="0" fontId="4" fillId="0" borderId="0" xfId="8" applyFont="1" applyAlignment="1">
      <alignment horizontal="left"/>
    </xf>
    <xf numFmtId="0" fontId="4" fillId="0" borderId="0" xfId="8" applyFont="1" applyBorder="1" applyAlignment="1">
      <alignment horizontal="left"/>
    </xf>
    <xf numFmtId="0" fontId="4" fillId="0" borderId="0" xfId="8" applyFont="1" applyBorder="1"/>
    <xf numFmtId="0" fontId="4" fillId="0" borderId="3" xfId="8" applyFont="1" applyBorder="1" applyAlignment="1">
      <alignment horizontal="left"/>
    </xf>
    <xf numFmtId="0" fontId="4" fillId="0" borderId="3" xfId="8" applyFont="1" applyBorder="1"/>
    <xf numFmtId="167" fontId="4" fillId="0" borderId="3" xfId="2" applyNumberFormat="1" applyFont="1" applyBorder="1" applyAlignment="1">
      <alignment horizontal="right"/>
    </xf>
    <xf numFmtId="167" fontId="2" fillId="0" borderId="2" xfId="2" applyNumberFormat="1" applyFont="1" applyBorder="1"/>
    <xf numFmtId="165" fontId="4" fillId="0" borderId="3" xfId="8" applyNumberFormat="1" applyFont="1" applyBorder="1" applyAlignment="1">
      <alignment horizontal="center" vertical="center"/>
    </xf>
    <xf numFmtId="165" fontId="4" fillId="0" borderId="0" xfId="8" applyNumberFormat="1" applyFont="1" applyBorder="1" applyAlignment="1">
      <alignment horizontal="center"/>
    </xf>
    <xf numFmtId="0" fontId="4" fillId="0" borderId="0" xfId="8" applyFont="1" applyBorder="1" applyAlignment="1">
      <alignment vertical="center"/>
    </xf>
    <xf numFmtId="165" fontId="4" fillId="0" borderId="3" xfId="8" applyNumberFormat="1" applyFont="1" applyBorder="1" applyAlignment="1">
      <alignment horizontal="left" vertical="center"/>
    </xf>
    <xf numFmtId="0" fontId="4" fillId="0" borderId="3" xfId="8" applyFont="1" applyBorder="1" applyAlignment="1">
      <alignment vertical="center"/>
    </xf>
    <xf numFmtId="0" fontId="4" fillId="0" borderId="1" xfId="8" applyFont="1" applyBorder="1" applyAlignment="1">
      <alignment horizontal="left" vertical="center"/>
    </xf>
    <xf numFmtId="0" fontId="4" fillId="0" borderId="0" xfId="8" applyFont="1" applyBorder="1" applyAlignment="1">
      <alignment horizontal="center" vertical="center"/>
    </xf>
    <xf numFmtId="0" fontId="2" fillId="0" borderId="3" xfId="8" applyFont="1" applyBorder="1" applyAlignment="1">
      <alignment horizontal="right" vertical="top" wrapText="1"/>
    </xf>
    <xf numFmtId="0" fontId="2" fillId="0" borderId="0" xfId="8" applyFont="1" applyAlignment="1" applyProtection="1">
      <alignment horizontal="left" vertical="center"/>
    </xf>
    <xf numFmtId="0" fontId="2" fillId="0" borderId="0" xfId="8" applyFont="1" applyBorder="1" applyAlignment="1" applyProtection="1">
      <alignment horizontal="left" vertical="center"/>
    </xf>
    <xf numFmtId="0" fontId="4" fillId="0" borderId="0" xfId="8" applyFont="1" applyBorder="1" applyAlignment="1" applyProtection="1">
      <alignment horizontal="left" vertical="center"/>
    </xf>
    <xf numFmtId="0" fontId="4" fillId="0" borderId="0" xfId="8" applyFont="1" applyAlignment="1">
      <alignment horizontal="center"/>
    </xf>
    <xf numFmtId="0" fontId="4" fillId="0" borderId="0" xfId="8" applyFont="1" applyAlignment="1">
      <alignment horizontal="left" vertical="center" indent="1"/>
    </xf>
    <xf numFmtId="0" fontId="4" fillId="0" borderId="0" xfId="8" applyFont="1" applyBorder="1" applyAlignment="1">
      <alignment horizontal="left" vertical="center" indent="1"/>
    </xf>
    <xf numFmtId="0" fontId="4" fillId="0" borderId="0" xfId="8" applyFont="1" applyAlignment="1" applyProtection="1">
      <alignment horizontal="left" vertical="center"/>
    </xf>
    <xf numFmtId="0" fontId="4" fillId="0" borderId="0" xfId="8" applyFont="1" applyBorder="1" applyAlignment="1" applyProtection="1">
      <alignment horizontal="left" vertical="center" indent="1"/>
    </xf>
    <xf numFmtId="0" fontId="4" fillId="0" borderId="0" xfId="8" applyFont="1" applyFill="1" applyBorder="1"/>
    <xf numFmtId="0" fontId="2" fillId="0" borderId="2" xfId="8" applyFont="1" applyFill="1" applyBorder="1"/>
    <xf numFmtId="0" fontId="2" fillId="0" borderId="1" xfId="8" applyFont="1" applyBorder="1"/>
    <xf numFmtId="0" fontId="2" fillId="0" borderId="0" xfId="8" applyFont="1" applyBorder="1"/>
    <xf numFmtId="0" fontId="2" fillId="0" borderId="0" xfId="8" applyFont="1" applyFill="1" applyBorder="1"/>
    <xf numFmtId="0" fontId="4" fillId="0" borderId="0" xfId="8" applyFont="1" applyFill="1" applyBorder="1" applyAlignment="1">
      <alignment horizontal="left" indent="1"/>
    </xf>
    <xf numFmtId="0" fontId="4" fillId="0" borderId="0" xfId="8" applyFont="1" applyAlignment="1">
      <alignment horizontal="left" wrapText="1" indent="1"/>
    </xf>
    <xf numFmtId="0" fontId="4" fillId="0" borderId="0" xfId="8" applyFont="1" applyAlignment="1">
      <alignment horizontal="left" indent="2"/>
    </xf>
    <xf numFmtId="3" fontId="2" fillId="0" borderId="2" xfId="8" applyNumberFormat="1" applyFont="1" applyBorder="1"/>
    <xf numFmtId="0" fontId="2" fillId="0" borderId="4" xfId="8" applyNumberFormat="1" applyFont="1" applyBorder="1" applyAlignment="1">
      <alignment horizontal="right" wrapText="1"/>
    </xf>
    <xf numFmtId="0" fontId="4" fillId="0" borderId="1" xfId="8" applyFont="1" applyBorder="1" applyAlignment="1">
      <alignment horizontal="left"/>
    </xf>
    <xf numFmtId="0" fontId="2" fillId="0" borderId="5" xfId="8" applyFont="1" applyFill="1" applyBorder="1"/>
    <xf numFmtId="0" fontId="4" fillId="0" borderId="5" xfId="8" applyFont="1" applyBorder="1"/>
    <xf numFmtId="0" fontId="2" fillId="0" borderId="3" xfId="8" applyFont="1" applyBorder="1" applyAlignment="1">
      <alignment horizontal="center"/>
    </xf>
    <xf numFmtId="0" fontId="2" fillId="0" borderId="4" xfId="8" applyFont="1" applyBorder="1" applyAlignment="1">
      <alignment horizontal="right"/>
    </xf>
    <xf numFmtId="0" fontId="2" fillId="0" borderId="3" xfId="8" applyFont="1" applyBorder="1" applyAlignment="1">
      <alignment horizontal="right" wrapText="1"/>
    </xf>
    <xf numFmtId="0" fontId="2" fillId="0" borderId="1" xfId="8" applyFont="1" applyBorder="1" applyAlignment="1">
      <alignment horizontal="left" vertical="center"/>
    </xf>
    <xf numFmtId="166" fontId="2" fillId="0" borderId="0" xfId="8" applyNumberFormat="1" applyFont="1" applyBorder="1"/>
    <xf numFmtId="0" fontId="5" fillId="0" borderId="4" xfId="8" applyFont="1" applyBorder="1" applyAlignment="1">
      <alignment horizontal="center"/>
    </xf>
    <xf numFmtId="0" fontId="4" fillId="0" borderId="0" xfId="8" applyFont="1" applyAlignment="1">
      <alignment horizontal="left" vertical="center" wrapText="1" indent="1"/>
    </xf>
    <xf numFmtId="3" fontId="4" fillId="0" borderId="0" xfId="8" applyNumberFormat="1" applyFont="1"/>
    <xf numFmtId="3" fontId="4" fillId="0" borderId="0" xfId="8" applyNumberFormat="1" applyFont="1" applyAlignment="1"/>
    <xf numFmtId="0" fontId="2" fillId="0" borderId="4" xfId="8" applyFont="1" applyFill="1" applyBorder="1" applyAlignment="1"/>
    <xf numFmtId="0" fontId="4" fillId="0" borderId="0" xfId="8" applyFont="1" applyFill="1" applyBorder="1" applyAlignment="1">
      <alignment horizontal="left" indent="3"/>
    </xf>
    <xf numFmtId="0" fontId="2" fillId="0" borderId="3" xfId="8" applyFont="1" applyFill="1" applyBorder="1" applyAlignment="1">
      <alignment horizontal="left" indent="1"/>
    </xf>
    <xf numFmtId="3" fontId="4" fillId="0" borderId="0" xfId="2" applyNumberFormat="1" applyFont="1"/>
    <xf numFmtId="3" fontId="2" fillId="0" borderId="4" xfId="2" applyNumberFormat="1" applyFont="1" applyBorder="1"/>
    <xf numFmtId="3" fontId="2" fillId="0" borderId="3" xfId="2" applyNumberFormat="1" applyFont="1" applyBorder="1"/>
    <xf numFmtId="166" fontId="2" fillId="0" borderId="0" xfId="2" applyNumberFormat="1" applyFont="1" applyBorder="1"/>
    <xf numFmtId="3" fontId="4" fillId="0" borderId="0" xfId="1" applyNumberFormat="1" applyFont="1" applyBorder="1"/>
    <xf numFmtId="166" fontId="4" fillId="0" borderId="3" xfId="2" applyNumberFormat="1" applyFont="1" applyBorder="1" applyAlignment="1">
      <alignment horizontal="center" vertical="center"/>
    </xf>
    <xf numFmtId="0" fontId="2" fillId="0" borderId="1" xfId="2" applyNumberFormat="1" applyFont="1" applyBorder="1" applyAlignment="1">
      <alignment horizontal="right"/>
    </xf>
    <xf numFmtId="3" fontId="4" fillId="0" borderId="0" xfId="2" applyNumberFormat="1" applyFont="1" applyAlignment="1">
      <alignment horizontal="right" vertical="center"/>
    </xf>
    <xf numFmtId="3" fontId="4" fillId="0" borderId="0" xfId="2" applyNumberFormat="1" applyFont="1" applyBorder="1" applyAlignment="1">
      <alignment horizontal="right" vertical="center"/>
    </xf>
    <xf numFmtId="3" fontId="4" fillId="0" borderId="0" xfId="2" applyNumberFormat="1" applyFont="1" applyFill="1" applyBorder="1" applyAlignment="1">
      <alignment horizontal="right" vertical="center"/>
    </xf>
    <xf numFmtId="3" fontId="4" fillId="0" borderId="1" xfId="2" applyNumberFormat="1" applyFont="1" applyBorder="1" applyAlignment="1">
      <alignment horizontal="right" vertical="center"/>
    </xf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vertical="center" wrapText="1"/>
    </xf>
    <xf numFmtId="3" fontId="4" fillId="0" borderId="0" xfId="2" applyNumberFormat="1" applyFont="1" applyBorder="1" applyAlignment="1"/>
    <xf numFmtId="3" fontId="4" fillId="0" borderId="0" xfId="2" applyNumberFormat="1" applyFont="1" applyBorder="1" applyAlignment="1">
      <alignment vertical="center"/>
    </xf>
    <xf numFmtId="3" fontId="4" fillId="0" borderId="1" xfId="2" applyNumberFormat="1" applyFont="1" applyBorder="1" applyAlignment="1">
      <alignment vertical="center"/>
    </xf>
    <xf numFmtId="166" fontId="2" fillId="0" borderId="1" xfId="2" applyNumberFormat="1" applyFont="1" applyBorder="1" applyAlignment="1">
      <alignment horizontal="right" vertical="center"/>
    </xf>
    <xf numFmtId="3" fontId="4" fillId="0" borderId="0" xfId="2" applyNumberFormat="1" applyFont="1" applyBorder="1" applyAlignment="1">
      <alignment horizontal="center" vertical="center"/>
    </xf>
    <xf numFmtId="3" fontId="2" fillId="0" borderId="1" xfId="2" applyNumberFormat="1" applyFont="1" applyBorder="1" applyAlignment="1">
      <alignment horizontal="right" vertical="center"/>
    </xf>
    <xf numFmtId="3" fontId="4" fillId="0" borderId="1" xfId="2" applyNumberFormat="1" applyFont="1" applyFill="1" applyBorder="1" applyAlignment="1">
      <alignment horizontal="right" vertical="center"/>
    </xf>
    <xf numFmtId="3" fontId="4" fillId="0" borderId="0" xfId="2" applyNumberFormat="1" applyFont="1" applyAlignment="1"/>
    <xf numFmtId="3" fontId="2" fillId="0" borderId="1" xfId="2" applyNumberFormat="1" applyFont="1" applyBorder="1"/>
    <xf numFmtId="0" fontId="2" fillId="0" borderId="1" xfId="7" applyFont="1" applyBorder="1" applyAlignment="1">
      <alignment horizontal="right" wrapText="1"/>
    </xf>
    <xf numFmtId="0" fontId="4" fillId="0" borderId="0" xfId="7" applyFont="1" applyFill="1" applyAlignment="1">
      <alignment horizontal="center"/>
    </xf>
    <xf numFmtId="0" fontId="4" fillId="0" borderId="1" xfId="7" applyFont="1" applyFill="1" applyBorder="1"/>
    <xf numFmtId="0" fontId="4" fillId="0" borderId="0" xfId="7" applyFont="1" applyFill="1"/>
    <xf numFmtId="0" fontId="4" fillId="0" borderId="3" xfId="7" applyFont="1" applyFill="1" applyBorder="1" applyAlignment="1">
      <alignment horizontal="left" wrapText="1" indent="1"/>
    </xf>
    <xf numFmtId="0" fontId="4" fillId="0" borderId="0" xfId="8" applyFont="1" applyFill="1" applyAlignment="1">
      <alignment horizontal="center"/>
    </xf>
    <xf numFmtId="167" fontId="4" fillId="0" borderId="0" xfId="2" applyNumberFormat="1" applyFont="1" applyFill="1" applyBorder="1"/>
    <xf numFmtId="0" fontId="4" fillId="0" borderId="0" xfId="8" applyFont="1" applyFill="1" applyBorder="1" applyAlignment="1">
      <alignment horizontal="center"/>
    </xf>
    <xf numFmtId="0" fontId="4" fillId="0" borderId="3" xfId="8" applyFont="1" applyFill="1" applyBorder="1" applyAlignment="1">
      <alignment horizontal="center"/>
    </xf>
    <xf numFmtId="0" fontId="4" fillId="0" borderId="0" xfId="8" applyFont="1" applyFill="1" applyAlignment="1">
      <alignment horizontal="right" vertical="center" wrapText="1"/>
    </xf>
    <xf numFmtId="3" fontId="4" fillId="0" borderId="0" xfId="1" applyNumberFormat="1" applyFont="1" applyBorder="1" applyAlignment="1">
      <alignment horizontal="right"/>
    </xf>
    <xf numFmtId="0" fontId="1" fillId="0" borderId="0" xfId="8" applyFont="1"/>
    <xf numFmtId="0" fontId="2" fillId="0" borderId="0" xfId="8" applyFont="1" applyFill="1" applyAlignment="1">
      <alignment horizontal="right" vertical="center" wrapText="1"/>
    </xf>
    <xf numFmtId="165" fontId="4" fillId="0" borderId="0" xfId="8" applyNumberFormat="1" applyFont="1" applyBorder="1" applyAlignment="1">
      <alignment horizontal="right"/>
    </xf>
    <xf numFmtId="3" fontId="4" fillId="0" borderId="1" xfId="2" applyNumberFormat="1" applyFont="1" applyFill="1" applyBorder="1" applyAlignment="1">
      <alignment horizontal="right"/>
    </xf>
    <xf numFmtId="3" fontId="4" fillId="0" borderId="0" xfId="2" applyNumberFormat="1" applyFont="1" applyAlignment="1">
      <alignment horizontal="right"/>
    </xf>
    <xf numFmtId="3" fontId="4" fillId="0" borderId="0" xfId="2" applyNumberFormat="1" applyFont="1" applyFill="1" applyBorder="1"/>
    <xf numFmtId="3" fontId="2" fillId="0" borderId="0" xfId="2" applyNumberFormat="1" applyFont="1" applyFill="1" applyBorder="1"/>
    <xf numFmtId="3" fontId="2" fillId="0" borderId="5" xfId="2" applyNumberFormat="1" applyFont="1" applyBorder="1"/>
    <xf numFmtId="168" fontId="4" fillId="0" borderId="1" xfId="2" applyNumberFormat="1" applyFont="1" applyBorder="1"/>
    <xf numFmtId="3" fontId="2" fillId="0" borderId="5" xfId="8" applyNumberFormat="1" applyFont="1" applyBorder="1"/>
    <xf numFmtId="167" fontId="4" fillId="0" borderId="0" xfId="2" applyNumberFormat="1" applyFont="1" applyBorder="1" applyAlignment="1">
      <alignment horizontal="right"/>
    </xf>
    <xf numFmtId="3" fontId="4" fillId="0" borderId="0" xfId="2" applyNumberFormat="1" applyFont="1" applyFill="1"/>
    <xf numFmtId="3" fontId="4" fillId="0" borderId="0" xfId="0" applyNumberFormat="1" applyFont="1"/>
    <xf numFmtId="164" fontId="4" fillId="0" borderId="0" xfId="1" applyFont="1"/>
    <xf numFmtId="166" fontId="3" fillId="0" borderId="0" xfId="0" applyNumberFormat="1" applyFont="1"/>
    <xf numFmtId="0" fontId="4" fillId="0" borderId="3" xfId="0" applyFont="1" applyBorder="1"/>
    <xf numFmtId="0" fontId="2" fillId="0" borderId="0" xfId="0" applyFont="1"/>
    <xf numFmtId="0" fontId="4" fillId="0" borderId="3" xfId="0" applyFont="1" applyFill="1" applyBorder="1" applyAlignment="1">
      <alignment horizontal="center"/>
    </xf>
    <xf numFmtId="0" fontId="2" fillId="0" borderId="2" xfId="0" applyFont="1" applyBorder="1"/>
    <xf numFmtId="166" fontId="4" fillId="0" borderId="0" xfId="0" applyNumberFormat="1" applyFont="1"/>
    <xf numFmtId="38" fontId="4" fillId="0" borderId="0" xfId="1" applyNumberFormat="1" applyFont="1"/>
    <xf numFmtId="0" fontId="9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8" fontId="4" fillId="0" borderId="0" xfId="1" applyNumberFormat="1" applyFont="1" applyAlignment="1">
      <alignment horizontal="right"/>
    </xf>
    <xf numFmtId="168" fontId="4" fillId="0" borderId="0" xfId="1" applyNumberFormat="1" applyFont="1"/>
    <xf numFmtId="168" fontId="4" fillId="0" borderId="0" xfId="1" applyNumberFormat="1" applyFont="1" applyBorder="1"/>
    <xf numFmtId="38" fontId="4" fillId="0" borderId="0" xfId="1" applyNumberFormat="1" applyFont="1" applyBorder="1"/>
    <xf numFmtId="0" fontId="9" fillId="0" borderId="0" xfId="0" applyFont="1" applyBorder="1"/>
    <xf numFmtId="0" fontId="4" fillId="0" borderId="0" xfId="0" applyFont="1" applyAlignment="1">
      <alignment horizontal="justify" vertical="top" wrapText="1"/>
    </xf>
    <xf numFmtId="3" fontId="4" fillId="0" borderId="1" xfId="1" applyNumberFormat="1" applyFont="1" applyBorder="1" applyAlignment="1">
      <alignment horizontal="right"/>
    </xf>
    <xf numFmtId="0" fontId="1" fillId="0" borderId="0" xfId="8" applyFont="1" applyAlignment="1">
      <alignment horizontal="left" indent="1"/>
    </xf>
    <xf numFmtId="3" fontId="9" fillId="0" borderId="0" xfId="0" applyNumberFormat="1" applyFont="1" applyAlignment="1"/>
    <xf numFmtId="0" fontId="9" fillId="0" borderId="0" xfId="0" applyFont="1" applyAlignment="1"/>
    <xf numFmtId="3" fontId="9" fillId="0" borderId="0" xfId="0" applyNumberFormat="1" applyFont="1"/>
    <xf numFmtId="3" fontId="4" fillId="0" borderId="3" xfId="1" applyNumberFormat="1" applyFont="1" applyBorder="1" applyAlignment="1">
      <alignment horizontal="right"/>
    </xf>
    <xf numFmtId="0" fontId="9" fillId="0" borderId="0" xfId="0" applyFont="1" applyFill="1" applyBorder="1"/>
    <xf numFmtId="166" fontId="1" fillId="0" borderId="0" xfId="8" applyNumberFormat="1" applyFont="1"/>
    <xf numFmtId="3" fontId="7" fillId="0" borderId="0" xfId="1" applyNumberFormat="1" applyFont="1" applyFill="1" applyBorder="1"/>
    <xf numFmtId="166" fontId="9" fillId="0" borderId="0" xfId="0" applyNumberFormat="1" applyFont="1"/>
    <xf numFmtId="3" fontId="10" fillId="0" borderId="0" xfId="0" applyNumberFormat="1" applyFont="1"/>
    <xf numFmtId="0" fontId="11" fillId="0" borderId="0" xfId="0" applyFont="1" applyAlignment="1">
      <alignment horizontal="right" vertical="center"/>
    </xf>
    <xf numFmtId="3" fontId="12" fillId="0" borderId="0" xfId="0" applyNumberFormat="1" applyFont="1"/>
    <xf numFmtId="3" fontId="4" fillId="0" borderId="1" xfId="1" applyNumberFormat="1" applyFont="1" applyBorder="1" applyAlignment="1"/>
    <xf numFmtId="0" fontId="2" fillId="0" borderId="5" xfId="7" applyFont="1" applyBorder="1" applyAlignment="1">
      <alignment horizontal="left" wrapText="1"/>
    </xf>
    <xf numFmtId="0" fontId="2" fillId="0" borderId="5" xfId="7" applyFont="1" applyBorder="1" applyAlignment="1">
      <alignment horizontal="left"/>
    </xf>
    <xf numFmtId="3" fontId="2" fillId="0" borderId="5" xfId="1" applyNumberFormat="1" applyFont="1" applyBorder="1"/>
    <xf numFmtId="0" fontId="4" fillId="0" borderId="0" xfId="8" applyFont="1" applyAlignment="1">
      <alignment horizontal="left" vertical="center" indent="2"/>
    </xf>
    <xf numFmtId="0" fontId="2" fillId="0" borderId="0" xfId="8" applyFont="1" applyBorder="1" applyAlignment="1">
      <alignment horizontal="left" vertical="center"/>
    </xf>
    <xf numFmtId="166" fontId="2" fillId="0" borderId="0" xfId="2" applyNumberFormat="1" applyFont="1" applyBorder="1" applyAlignment="1">
      <alignment horizontal="right" vertical="center"/>
    </xf>
    <xf numFmtId="0" fontId="2" fillId="0" borderId="0" xfId="0" applyFont="1" applyBorder="1"/>
    <xf numFmtId="0" fontId="4" fillId="0" borderId="0" xfId="0" applyFont="1" applyBorder="1"/>
    <xf numFmtId="0" fontId="4" fillId="0" borderId="3" xfId="8" applyFont="1" applyBorder="1" applyAlignment="1">
      <alignment horizontal="left" vertical="center"/>
    </xf>
    <xf numFmtId="3" fontId="4" fillId="0" borderId="3" xfId="2" applyNumberFormat="1" applyFont="1" applyFill="1" applyBorder="1" applyAlignment="1">
      <alignment horizontal="right" vertical="center"/>
    </xf>
    <xf numFmtId="3" fontId="4" fillId="0" borderId="3" xfId="2" applyNumberFormat="1" applyFont="1" applyBorder="1" applyAlignment="1">
      <alignment horizontal="right" vertical="center"/>
    </xf>
    <xf numFmtId="0" fontId="2" fillId="0" borderId="4" xfId="8" applyFont="1" applyBorder="1" applyAlignment="1">
      <alignment wrapText="1"/>
    </xf>
    <xf numFmtId="0" fontId="2" fillId="0" borderId="0" xfId="8" applyFont="1" applyBorder="1" applyAlignment="1">
      <alignment horizontal="right"/>
    </xf>
    <xf numFmtId="0" fontId="2" fillId="0" borderId="2" xfId="8" applyFont="1" applyBorder="1" applyAlignment="1">
      <alignment horizontal="left" vertical="center"/>
    </xf>
    <xf numFmtId="0" fontId="4" fillId="0" borderId="2" xfId="8" applyFont="1" applyBorder="1" applyAlignment="1">
      <alignment horizontal="center"/>
    </xf>
    <xf numFmtId="3" fontId="2" fillId="0" borderId="2" xfId="2" applyNumberFormat="1" applyFont="1" applyBorder="1" applyAlignment="1">
      <alignment horizontal="right" vertical="center"/>
    </xf>
    <xf numFmtId="0" fontId="2" fillId="0" borderId="0" xfId="7" applyFont="1" applyAlignment="1">
      <alignment horizontal="left"/>
    </xf>
    <xf numFmtId="0" fontId="2" fillId="0" borderId="2" xfId="7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7" applyFont="1" applyAlignment="1">
      <alignment horizontal="center"/>
    </xf>
    <xf numFmtId="165" fontId="2" fillId="0" borderId="0" xfId="7" quotePrefix="1" applyNumberFormat="1" applyFont="1" applyAlignment="1">
      <alignment horizontal="center"/>
    </xf>
    <xf numFmtId="165" fontId="2" fillId="0" borderId="0" xfId="7" applyNumberFormat="1" applyFont="1" applyAlignment="1">
      <alignment horizontal="center"/>
    </xf>
    <xf numFmtId="165" fontId="3" fillId="0" borderId="0" xfId="7" applyNumberFormat="1" applyFont="1" applyAlignment="1">
      <alignment horizontal="center"/>
    </xf>
    <xf numFmtId="0" fontId="2" fillId="0" borderId="4" xfId="7" applyFont="1" applyBorder="1" applyAlignment="1">
      <alignment horizontal="left"/>
    </xf>
    <xf numFmtId="0" fontId="2" fillId="0" borderId="0" xfId="8" applyFont="1" applyAlignment="1">
      <alignment horizontal="center"/>
    </xf>
    <xf numFmtId="0" fontId="2" fillId="0" borderId="0" xfId="8" applyNumberFormat="1" applyFont="1" applyAlignment="1">
      <alignment horizontal="center"/>
    </xf>
    <xf numFmtId="165" fontId="3" fillId="0" borderId="0" xfId="8" applyNumberFormat="1" applyFont="1" applyAlignment="1">
      <alignment horizontal="center"/>
    </xf>
    <xf numFmtId="0" fontId="6" fillId="0" borderId="0" xfId="0" applyFont="1" applyAlignment="1">
      <alignment horizontal="center"/>
    </xf>
    <xf numFmtId="38" fontId="6" fillId="0" borderId="0" xfId="1" applyNumberFormat="1" applyFont="1" applyAlignment="1">
      <alignment horizontal="center"/>
    </xf>
    <xf numFmtId="0" fontId="2" fillId="0" borderId="0" xfId="8" applyFont="1" applyBorder="1" applyAlignment="1">
      <alignment horizontal="center"/>
    </xf>
    <xf numFmtId="0" fontId="4" fillId="0" borderId="0" xfId="8" applyFont="1" applyBorder="1" applyAlignment="1">
      <alignment horizontal="center"/>
    </xf>
    <xf numFmtId="165" fontId="3" fillId="0" borderId="0" xfId="8" applyNumberFormat="1" applyFont="1" applyBorder="1" applyAlignment="1">
      <alignment horizontal="center"/>
    </xf>
    <xf numFmtId="0" fontId="2" fillId="0" borderId="0" xfId="8" applyFont="1" applyAlignment="1" applyProtection="1">
      <alignment horizontal="center" vertical="center"/>
    </xf>
    <xf numFmtId="165" fontId="2" fillId="0" borderId="0" xfId="8" applyNumberFormat="1" applyFont="1" applyAlignment="1">
      <alignment horizontal="center" vertical="center"/>
    </xf>
    <xf numFmtId="165" fontId="3" fillId="0" borderId="0" xfId="8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8" applyFont="1" applyBorder="1" applyAlignment="1">
      <alignment horizontal="center"/>
    </xf>
    <xf numFmtId="0" fontId="4" fillId="0" borderId="0" xfId="8" applyFont="1" applyBorder="1" applyAlignment="1">
      <alignment horizontal="left" wrapText="1" indent="1"/>
    </xf>
    <xf numFmtId="0" fontId="4" fillId="0" borderId="0" xfId="8" applyFont="1" applyFill="1" applyBorder="1" applyAlignment="1">
      <alignment horizontal="left" wrapText="1" indent="1"/>
    </xf>
    <xf numFmtId="0" fontId="4" fillId="0" borderId="0" xfId="8" applyFont="1" applyFill="1" applyBorder="1" applyAlignment="1">
      <alignment horizontal="left" wrapText="1" indent="2"/>
    </xf>
    <xf numFmtId="0" fontId="2" fillId="0" borderId="3" xfId="8" applyFont="1" applyBorder="1" applyAlignment="1">
      <alignment horizontal="center"/>
    </xf>
    <xf numFmtId="0" fontId="2" fillId="0" borderId="0" xfId="8" applyFont="1" applyBorder="1" applyAlignment="1">
      <alignment horizontal="center" wrapText="1"/>
    </xf>
    <xf numFmtId="0" fontId="2" fillId="0" borderId="3" xfId="8" applyFont="1" applyBorder="1" applyAlignment="1">
      <alignment horizontal="center" wrapText="1"/>
    </xf>
    <xf numFmtId="0" fontId="4" fillId="0" borderId="0" xfId="8" applyFont="1" applyAlignment="1">
      <alignment horizontal="left" wrapText="1" indent="1"/>
    </xf>
  </cellXfs>
  <cellStyles count="10">
    <cellStyle name="Comma" xfId="1" builtinId="3"/>
    <cellStyle name="Comma 2" xfId="2"/>
    <cellStyle name="Comma 2 2" xfId="3"/>
    <cellStyle name="Comma 2 3" xfId="4"/>
    <cellStyle name="Comma 3" xfId="5"/>
    <cellStyle name="Normal" xfId="0" builtinId="0"/>
    <cellStyle name="Normal 2" xfId="6"/>
    <cellStyle name="Normal 2 2" xfId="7"/>
    <cellStyle name="Normal 3" xfId="8"/>
    <cellStyle name="Normal 3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291465</xdr:colOff>
      <xdr:row>13</xdr:row>
      <xdr:rowOff>161925</xdr:rowOff>
    </xdr:from>
    <xdr:to>
      <xdr:col>12</xdr:col>
      <xdr:colOff>137193</xdr:colOff>
      <xdr:row>17</xdr:row>
      <xdr:rowOff>78637</xdr:rowOff>
    </xdr:to>
    <xdr:sp macro="" textlink="">
      <xdr:nvSpPr>
        <xdr:cNvPr id="2" name="Rectangle 1">
          <a:extLst/>
        </xdr:cNvPr>
        <xdr:cNvSpPr/>
      </xdr:nvSpPr>
      <xdr:spPr>
        <a:xfrm>
          <a:off x="9174480" y="2543810"/>
          <a:ext cx="3007360" cy="666750"/>
        </a:xfrm>
        <a:prstGeom prst="rect">
          <a:avLst/>
        </a:prstGeom>
        <a:noFill/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PH" sz="32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zoomScaleNormal="100" workbookViewId="0">
      <selection sqref="A1:D1"/>
    </sheetView>
  </sheetViews>
  <sheetFormatPr defaultRowHeight="14.25" x14ac:dyDescent="0.2"/>
  <cols>
    <col min="1" max="1" width="48.7109375" style="21" customWidth="1"/>
    <col min="2" max="2" width="4.85546875" style="21" customWidth="1"/>
    <col min="3" max="3" width="15.5703125" style="21" customWidth="1"/>
    <col min="4" max="4" width="17.42578125" style="21" customWidth="1"/>
    <col min="5" max="5" width="13.5703125" style="21" customWidth="1"/>
    <col min="6" max="6" width="13.85546875" style="21" bestFit="1" customWidth="1"/>
    <col min="7" max="7" width="18.140625" style="21" bestFit="1" customWidth="1"/>
    <col min="8" max="16384" width="9.140625" style="21"/>
  </cols>
  <sheetData>
    <row r="1" spans="1:7" ht="15" x14ac:dyDescent="0.25">
      <c r="A1" s="186" t="s">
        <v>0</v>
      </c>
      <c r="B1" s="186"/>
      <c r="C1" s="186"/>
      <c r="D1" s="186"/>
    </row>
    <row r="2" spans="1:7" ht="15" x14ac:dyDescent="0.25">
      <c r="A2" s="186" t="s">
        <v>95</v>
      </c>
      <c r="B2" s="186"/>
      <c r="C2" s="186"/>
      <c r="D2" s="186"/>
    </row>
    <row r="3" spans="1:7" ht="15" x14ac:dyDescent="0.25">
      <c r="A3" s="187" t="s">
        <v>94</v>
      </c>
      <c r="B3" s="188"/>
      <c r="C3" s="188"/>
      <c r="D3" s="188"/>
    </row>
    <row r="4" spans="1:7" x14ac:dyDescent="0.2">
      <c r="A4" s="189" t="s">
        <v>1</v>
      </c>
      <c r="B4" s="189"/>
      <c r="C4" s="189"/>
      <c r="D4" s="189"/>
    </row>
    <row r="5" spans="1:7" x14ac:dyDescent="0.2">
      <c r="A5" s="1"/>
      <c r="B5" s="1"/>
      <c r="C5" s="1"/>
      <c r="D5" s="2"/>
    </row>
    <row r="6" spans="1:7" ht="30" x14ac:dyDescent="0.25">
      <c r="A6" s="3"/>
      <c r="B6" s="4" t="s">
        <v>2</v>
      </c>
      <c r="C6" s="5">
        <v>2019</v>
      </c>
      <c r="D6" s="112" t="s">
        <v>96</v>
      </c>
    </row>
    <row r="7" spans="1:7" ht="15" x14ac:dyDescent="0.25">
      <c r="A7" s="190" t="s">
        <v>3</v>
      </c>
      <c r="B7" s="190"/>
      <c r="C7" s="190"/>
      <c r="D7" s="190"/>
    </row>
    <row r="8" spans="1:7" ht="15" x14ac:dyDescent="0.25">
      <c r="A8" s="6" t="s">
        <v>4</v>
      </c>
      <c r="B8" s="7"/>
      <c r="C8" s="8"/>
      <c r="D8" s="7"/>
    </row>
    <row r="9" spans="1:7" x14ac:dyDescent="0.2">
      <c r="A9" s="9" t="s">
        <v>5</v>
      </c>
      <c r="B9" s="113">
        <v>5</v>
      </c>
      <c r="C9" s="8">
        <v>367548804</v>
      </c>
      <c r="D9" s="8">
        <v>413443919</v>
      </c>
    </row>
    <row r="10" spans="1:7" x14ac:dyDescent="0.2">
      <c r="A10" s="9" t="s">
        <v>6</v>
      </c>
      <c r="B10" s="113">
        <v>6</v>
      </c>
      <c r="C10" s="8">
        <v>822024381</v>
      </c>
      <c r="D10" s="8">
        <v>770338384</v>
      </c>
      <c r="E10" s="163"/>
      <c r="F10" s="135"/>
      <c r="G10" s="136"/>
    </row>
    <row r="11" spans="1:7" x14ac:dyDescent="0.2">
      <c r="A11" s="9" t="s">
        <v>7</v>
      </c>
      <c r="B11" s="113">
        <v>7</v>
      </c>
      <c r="C11" s="8">
        <v>26913078</v>
      </c>
      <c r="D11" s="8">
        <v>36586150</v>
      </c>
      <c r="F11" s="135"/>
      <c r="G11" s="136"/>
    </row>
    <row r="12" spans="1:7" x14ac:dyDescent="0.2">
      <c r="A12" s="9" t="s">
        <v>8</v>
      </c>
      <c r="B12" s="113">
        <v>10</v>
      </c>
      <c r="C12" s="8">
        <v>23558852</v>
      </c>
      <c r="D12" s="8">
        <v>18212972</v>
      </c>
      <c r="F12" s="135"/>
      <c r="G12" s="136"/>
    </row>
    <row r="13" spans="1:7" x14ac:dyDescent="0.2">
      <c r="A13" s="3" t="s">
        <v>9</v>
      </c>
      <c r="B13" s="114"/>
      <c r="C13" s="10">
        <f>SUM(C9:C12)</f>
        <v>1240045115</v>
      </c>
      <c r="D13" s="10">
        <f>SUM(D9:D12)</f>
        <v>1238581425</v>
      </c>
    </row>
    <row r="14" spans="1:7" ht="15" x14ac:dyDescent="0.25">
      <c r="A14" s="6" t="s">
        <v>10</v>
      </c>
      <c r="B14" s="115"/>
      <c r="C14" s="11"/>
      <c r="D14" s="11"/>
    </row>
    <row r="15" spans="1:7" x14ac:dyDescent="0.2">
      <c r="A15" s="9" t="s">
        <v>11</v>
      </c>
      <c r="B15" s="113">
        <v>8</v>
      </c>
      <c r="C15" s="8">
        <v>14122433</v>
      </c>
      <c r="D15" s="8">
        <v>14122433</v>
      </c>
    </row>
    <row r="16" spans="1:7" x14ac:dyDescent="0.2">
      <c r="A16" s="9" t="s">
        <v>12</v>
      </c>
      <c r="B16" s="113">
        <v>9</v>
      </c>
      <c r="C16" s="8">
        <v>499963434</v>
      </c>
      <c r="D16" s="8">
        <v>476715863</v>
      </c>
    </row>
    <row r="17" spans="1:6" x14ac:dyDescent="0.2">
      <c r="A17" s="9" t="s">
        <v>13</v>
      </c>
      <c r="B17" s="113">
        <v>10</v>
      </c>
      <c r="C17" s="8">
        <v>88303262</v>
      </c>
      <c r="D17" s="8">
        <v>89418500</v>
      </c>
    </row>
    <row r="18" spans="1:6" x14ac:dyDescent="0.2">
      <c r="A18" s="3" t="s">
        <v>14</v>
      </c>
      <c r="B18" s="3"/>
      <c r="C18" s="10">
        <f>SUM(C15:C17)</f>
        <v>602389129</v>
      </c>
      <c r="D18" s="10">
        <f>SUM(D15:D17)</f>
        <v>580256796</v>
      </c>
    </row>
    <row r="19" spans="1:6" ht="15.75" thickBot="1" x14ac:dyDescent="0.3">
      <c r="A19" s="184" t="s">
        <v>15</v>
      </c>
      <c r="B19" s="184"/>
      <c r="C19" s="12">
        <f>SUM(C18,C13)</f>
        <v>1842434244</v>
      </c>
      <c r="D19" s="12">
        <f>SUM(D18,D13)</f>
        <v>1818838221</v>
      </c>
    </row>
    <row r="20" spans="1:6" ht="15" thickTop="1" x14ac:dyDescent="0.2">
      <c r="A20" s="7"/>
      <c r="B20" s="7"/>
      <c r="C20" s="13"/>
      <c r="D20" s="14"/>
    </row>
    <row r="21" spans="1:6" ht="15" x14ac:dyDescent="0.25">
      <c r="A21" s="183" t="s">
        <v>16</v>
      </c>
      <c r="B21" s="183"/>
      <c r="C21" s="183"/>
      <c r="D21" s="183"/>
    </row>
    <row r="22" spans="1:6" ht="15" x14ac:dyDescent="0.25">
      <c r="A22" s="6" t="s">
        <v>17</v>
      </c>
      <c r="B22" s="7"/>
      <c r="C22" s="13"/>
      <c r="D22" s="14"/>
      <c r="F22" s="164"/>
    </row>
    <row r="23" spans="1:6" x14ac:dyDescent="0.2">
      <c r="A23" s="7" t="s">
        <v>18</v>
      </c>
      <c r="B23" s="113">
        <v>11</v>
      </c>
      <c r="C23" s="8">
        <v>110819461</v>
      </c>
      <c r="D23" s="8">
        <v>110009110</v>
      </c>
      <c r="E23" s="135"/>
      <c r="F23" s="165"/>
    </row>
    <row r="24" spans="1:6" x14ac:dyDescent="0.2">
      <c r="A24" s="7" t="s">
        <v>19</v>
      </c>
      <c r="B24" s="113">
        <v>12</v>
      </c>
      <c r="C24" s="8">
        <v>5045256</v>
      </c>
      <c r="D24" s="8">
        <v>5687426</v>
      </c>
      <c r="E24" s="135"/>
      <c r="F24" s="165"/>
    </row>
    <row r="25" spans="1:6" x14ac:dyDescent="0.2">
      <c r="A25" s="15" t="s">
        <v>113</v>
      </c>
      <c r="B25" s="113">
        <v>13</v>
      </c>
      <c r="C25" s="8">
        <v>512946</v>
      </c>
      <c r="D25" s="8">
        <v>85347772</v>
      </c>
      <c r="E25" s="135"/>
      <c r="F25" s="135"/>
    </row>
    <row r="26" spans="1:6" x14ac:dyDescent="0.2">
      <c r="A26" s="115" t="s">
        <v>98</v>
      </c>
      <c r="B26" s="113">
        <v>14</v>
      </c>
      <c r="C26" s="8">
        <v>27299633</v>
      </c>
      <c r="D26" s="8">
        <v>44774073</v>
      </c>
      <c r="E26" s="135"/>
    </row>
    <row r="27" spans="1:6" x14ac:dyDescent="0.2">
      <c r="A27" s="3" t="s">
        <v>20</v>
      </c>
      <c r="B27" s="114"/>
      <c r="C27" s="10">
        <f>SUM(C23:C26)</f>
        <v>143677296</v>
      </c>
      <c r="D27" s="166">
        <f>SUM(D23:D26)</f>
        <v>245818381</v>
      </c>
    </row>
    <row r="28" spans="1:6" ht="15" x14ac:dyDescent="0.25">
      <c r="A28" s="6" t="s">
        <v>21</v>
      </c>
      <c r="B28" s="115"/>
      <c r="C28" s="8"/>
      <c r="D28" s="11"/>
    </row>
    <row r="29" spans="1:6" x14ac:dyDescent="0.2">
      <c r="A29" s="7" t="s">
        <v>18</v>
      </c>
      <c r="B29" s="113">
        <v>11</v>
      </c>
      <c r="C29" s="8">
        <v>78729152</v>
      </c>
      <c r="D29" s="8">
        <v>78729152</v>
      </c>
      <c r="E29" s="135"/>
    </row>
    <row r="30" spans="1:6" x14ac:dyDescent="0.2">
      <c r="A30" s="7" t="s">
        <v>22</v>
      </c>
      <c r="B30" s="113">
        <v>15</v>
      </c>
      <c r="C30" s="8">
        <v>127790364</v>
      </c>
      <c r="D30" s="8">
        <v>25848571</v>
      </c>
      <c r="E30" s="135"/>
    </row>
    <row r="31" spans="1:6" x14ac:dyDescent="0.2">
      <c r="A31" s="116" t="s">
        <v>97</v>
      </c>
      <c r="B31" s="113">
        <v>14</v>
      </c>
      <c r="C31" s="16" t="s">
        <v>23</v>
      </c>
      <c r="D31" s="8">
        <v>40707</v>
      </c>
      <c r="E31" s="135"/>
    </row>
    <row r="32" spans="1:6" x14ac:dyDescent="0.2">
      <c r="A32" s="3" t="s">
        <v>24</v>
      </c>
      <c r="B32" s="3"/>
      <c r="C32" s="10">
        <f>SUM(C29:C31)</f>
        <v>206519516</v>
      </c>
      <c r="D32" s="10">
        <f>SUM(D29:D31)</f>
        <v>104618430</v>
      </c>
    </row>
    <row r="33" spans="1:4" ht="15.75" thickBot="1" x14ac:dyDescent="0.3">
      <c r="A33" s="184" t="s">
        <v>25</v>
      </c>
      <c r="B33" s="184"/>
      <c r="C33" s="12">
        <f>C27+C32</f>
        <v>350196812</v>
      </c>
      <c r="D33" s="12">
        <f>D27+D32</f>
        <v>350436811</v>
      </c>
    </row>
    <row r="34" spans="1:4" ht="15.75" thickTop="1" x14ac:dyDescent="0.25">
      <c r="A34" s="17"/>
      <c r="B34" s="17"/>
      <c r="C34" s="8"/>
      <c r="D34" s="18"/>
    </row>
    <row r="35" spans="1:4" ht="30.75" thickBot="1" x14ac:dyDescent="0.3">
      <c r="A35" s="167" t="s">
        <v>122</v>
      </c>
      <c r="B35" s="168"/>
      <c r="C35" s="169">
        <f>C19-C33</f>
        <v>1492237432</v>
      </c>
      <c r="D35" s="169">
        <f>SUM(D19-D33)</f>
        <v>1468401410</v>
      </c>
    </row>
    <row r="36" spans="1:4" ht="15.75" thickTop="1" x14ac:dyDescent="0.25">
      <c r="A36" s="17"/>
      <c r="B36" s="17"/>
      <c r="C36" s="18"/>
      <c r="D36" s="18"/>
    </row>
    <row r="37" spans="1:4" ht="15" x14ac:dyDescent="0.25">
      <c r="A37" s="183" t="s">
        <v>26</v>
      </c>
      <c r="B37" s="183"/>
      <c r="C37" s="183"/>
      <c r="D37" s="183"/>
    </row>
    <row r="38" spans="1:4" x14ac:dyDescent="0.2">
      <c r="A38" s="9" t="s">
        <v>27</v>
      </c>
      <c r="B38" s="113">
        <v>27</v>
      </c>
      <c r="C38" s="8">
        <v>411329790</v>
      </c>
      <c r="D38" s="8">
        <v>411329790</v>
      </c>
    </row>
    <row r="39" spans="1:4" x14ac:dyDescent="0.2">
      <c r="A39" s="9" t="s">
        <v>28</v>
      </c>
      <c r="B39" s="113">
        <v>28</v>
      </c>
      <c r="C39" s="8">
        <v>1080907642</v>
      </c>
      <c r="D39" s="8">
        <v>1057071620</v>
      </c>
    </row>
    <row r="40" spans="1:4" ht="15.75" thickBot="1" x14ac:dyDescent="0.3">
      <c r="A40" s="19" t="s">
        <v>123</v>
      </c>
      <c r="B40" s="20"/>
      <c r="C40" s="12">
        <f>SUM(C38:C39)</f>
        <v>1492237432</v>
      </c>
      <c r="D40" s="12">
        <f>SUM(D38:D39)</f>
        <v>1468401410</v>
      </c>
    </row>
    <row r="41" spans="1:4" ht="15" thickTop="1" x14ac:dyDescent="0.2">
      <c r="C41" s="135"/>
      <c r="D41" s="135"/>
    </row>
    <row r="42" spans="1:4" x14ac:dyDescent="0.2">
      <c r="A42" s="185" t="s">
        <v>132</v>
      </c>
      <c r="B42" s="185"/>
      <c r="C42" s="185"/>
      <c r="D42" s="185"/>
    </row>
    <row r="44" spans="1:4" x14ac:dyDescent="0.2">
      <c r="A44" s="22"/>
      <c r="B44" s="22"/>
      <c r="C44" s="137"/>
      <c r="D44" s="137"/>
    </row>
  </sheetData>
  <sheetProtection algorithmName="SHA-512" hashValue="fQ8PVPI5OMh/+cT+TXGsMqNaP+ompJpf+zpeeBQhVAbuVDMtdRXc9Q4USTgJzxu5PAPvtUz6wt//eUalV7AACw==" saltValue="uqRrw+ORN8eRYuuS1iByug==" spinCount="100000" sheet="1" objects="1" scenarios="1" selectLockedCells="1" selectUnlockedCells="1"/>
  <mergeCells count="10">
    <mergeCell ref="A21:D21"/>
    <mergeCell ref="A33:B33"/>
    <mergeCell ref="A37:D37"/>
    <mergeCell ref="A42:D42"/>
    <mergeCell ref="A1:D1"/>
    <mergeCell ref="A2:D2"/>
    <mergeCell ref="A3:D3"/>
    <mergeCell ref="A4:D4"/>
    <mergeCell ref="A7:D7"/>
    <mergeCell ref="A19:B19"/>
  </mergeCells>
  <printOptions horizontalCentered="1"/>
  <pageMargins left="1" right="1" top="1" bottom="1" header="0.511811023622047" footer="0.5"/>
  <pageSetup scale="95" fitToHeight="0" orientation="portrait" r:id="rId1"/>
  <headerFooter>
    <oddFooter>&amp;R&amp;"Arial,Regular"&amp;10 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>
      <selection sqref="A1:H1"/>
    </sheetView>
  </sheetViews>
  <sheetFormatPr defaultRowHeight="14.25" x14ac:dyDescent="0.2"/>
  <cols>
    <col min="1" max="4" width="9.140625" style="21"/>
    <col min="5" max="5" width="10.5703125" style="21" customWidth="1"/>
    <col min="6" max="6" width="6" style="21" customWidth="1"/>
    <col min="7" max="7" width="14.5703125" style="142" bestFit="1" customWidth="1"/>
    <col min="8" max="8" width="14.5703125" style="21" bestFit="1" customWidth="1"/>
    <col min="9" max="16384" width="9.140625" style="21"/>
  </cols>
  <sheetData>
    <row r="1" spans="1:8" ht="15" x14ac:dyDescent="0.25">
      <c r="A1" s="191" t="s">
        <v>0</v>
      </c>
      <c r="B1" s="191"/>
      <c r="C1" s="191"/>
      <c r="D1" s="191"/>
      <c r="E1" s="191"/>
      <c r="F1" s="191"/>
      <c r="G1" s="191"/>
      <c r="H1" s="191"/>
    </row>
    <row r="2" spans="1:8" ht="15" x14ac:dyDescent="0.25">
      <c r="A2" s="191" t="s">
        <v>99</v>
      </c>
      <c r="B2" s="191"/>
      <c r="C2" s="191"/>
      <c r="D2" s="191"/>
      <c r="E2" s="191"/>
      <c r="F2" s="191"/>
      <c r="G2" s="191"/>
      <c r="H2" s="191"/>
    </row>
    <row r="3" spans="1:8" ht="15" x14ac:dyDescent="0.25">
      <c r="A3" s="192" t="s">
        <v>100</v>
      </c>
      <c r="B3" s="192"/>
      <c r="C3" s="192"/>
      <c r="D3" s="192"/>
      <c r="E3" s="192"/>
      <c r="F3" s="192"/>
      <c r="G3" s="192"/>
      <c r="H3" s="192"/>
    </row>
    <row r="4" spans="1:8" x14ac:dyDescent="0.2">
      <c r="A4" s="193" t="s">
        <v>1</v>
      </c>
      <c r="B4" s="193"/>
      <c r="C4" s="193"/>
      <c r="D4" s="193"/>
      <c r="E4" s="193"/>
      <c r="F4" s="193"/>
      <c r="G4" s="193"/>
      <c r="H4" s="193"/>
    </row>
    <row r="5" spans="1:8" x14ac:dyDescent="0.2">
      <c r="A5" s="23"/>
      <c r="B5" s="23"/>
      <c r="C5" s="23"/>
      <c r="D5" s="23"/>
      <c r="E5" s="23"/>
      <c r="F5" s="23"/>
      <c r="G5" s="24"/>
      <c r="H5" s="25"/>
    </row>
    <row r="6" spans="1:8" ht="30" x14ac:dyDescent="0.25">
      <c r="A6" s="26"/>
      <c r="B6" s="26"/>
      <c r="C6" s="26"/>
      <c r="D6" s="26"/>
      <c r="E6" s="26"/>
      <c r="F6" s="27" t="s">
        <v>2</v>
      </c>
      <c r="G6" s="28">
        <v>2019</v>
      </c>
      <c r="H6" s="28" t="s">
        <v>114</v>
      </c>
    </row>
    <row r="7" spans="1:8" ht="15" x14ac:dyDescent="0.25">
      <c r="A7" s="29" t="s">
        <v>29</v>
      </c>
      <c r="B7" s="25"/>
      <c r="C7" s="25"/>
      <c r="D7" s="25"/>
      <c r="E7" s="25"/>
      <c r="F7" s="25"/>
      <c r="G7" s="30"/>
      <c r="H7" s="25"/>
    </row>
    <row r="8" spans="1:8" x14ac:dyDescent="0.2">
      <c r="A8" s="31" t="s">
        <v>30</v>
      </c>
      <c r="B8" s="25"/>
      <c r="C8" s="25"/>
      <c r="D8" s="25"/>
      <c r="E8" s="25"/>
      <c r="F8" s="117">
        <v>16</v>
      </c>
      <c r="G8" s="32">
        <v>130796659</v>
      </c>
      <c r="H8" s="32">
        <v>161885494</v>
      </c>
    </row>
    <row r="9" spans="1:8" x14ac:dyDescent="0.2">
      <c r="A9" s="26" t="s">
        <v>31</v>
      </c>
      <c r="B9" s="26"/>
      <c r="C9" s="26"/>
      <c r="D9" s="26"/>
      <c r="E9" s="26"/>
      <c r="F9" s="26"/>
      <c r="G9" s="32">
        <f>G8</f>
        <v>130796659</v>
      </c>
      <c r="H9" s="32">
        <f>H8</f>
        <v>161885494</v>
      </c>
    </row>
    <row r="10" spans="1:8" ht="15" x14ac:dyDescent="0.25">
      <c r="A10" s="33"/>
      <c r="B10" s="29"/>
      <c r="C10" s="25"/>
      <c r="D10" s="25"/>
      <c r="E10" s="25"/>
      <c r="F10" s="25"/>
      <c r="G10" s="34"/>
      <c r="H10" s="34"/>
    </row>
    <row r="11" spans="1:8" ht="15" x14ac:dyDescent="0.25">
      <c r="A11" s="29" t="s">
        <v>124</v>
      </c>
      <c r="B11" s="25"/>
      <c r="C11" s="25"/>
      <c r="D11" s="25"/>
      <c r="E11" s="25"/>
      <c r="F11" s="25"/>
      <c r="G11" s="35"/>
      <c r="H11" s="35"/>
    </row>
    <row r="12" spans="1:8" x14ac:dyDescent="0.2">
      <c r="A12" s="31" t="s">
        <v>32</v>
      </c>
      <c r="B12" s="25"/>
      <c r="C12" s="25"/>
      <c r="D12" s="25"/>
      <c r="E12" s="25"/>
      <c r="F12" s="117">
        <v>17</v>
      </c>
      <c r="G12" s="118">
        <v>243021512</v>
      </c>
      <c r="H12" s="36">
        <v>312916020</v>
      </c>
    </row>
    <row r="13" spans="1:8" x14ac:dyDescent="0.2">
      <c r="A13" s="31" t="s">
        <v>33</v>
      </c>
      <c r="B13" s="25"/>
      <c r="C13" s="25"/>
      <c r="D13" s="25"/>
      <c r="E13" s="25"/>
      <c r="F13" s="117">
        <v>18</v>
      </c>
      <c r="G13" s="118">
        <v>187919562</v>
      </c>
      <c r="H13" s="36">
        <v>212314947</v>
      </c>
    </row>
    <row r="14" spans="1:8" x14ac:dyDescent="0.2">
      <c r="A14" s="31" t="s">
        <v>34</v>
      </c>
      <c r="B14" s="25"/>
      <c r="C14" s="25"/>
      <c r="D14" s="25"/>
      <c r="E14" s="25"/>
      <c r="F14" s="117">
        <v>19</v>
      </c>
      <c r="G14" s="118">
        <v>100572715</v>
      </c>
      <c r="H14" s="36">
        <v>43130654</v>
      </c>
    </row>
    <row r="15" spans="1:8" x14ac:dyDescent="0.2">
      <c r="A15" s="31" t="s">
        <v>35</v>
      </c>
      <c r="B15" s="25"/>
      <c r="C15" s="25"/>
      <c r="D15" s="25"/>
      <c r="E15" s="25"/>
      <c r="F15" s="117">
        <v>20</v>
      </c>
      <c r="G15" s="118">
        <v>6110687</v>
      </c>
      <c r="H15" s="36">
        <v>6684417</v>
      </c>
    </row>
    <row r="16" spans="1:8" x14ac:dyDescent="0.2">
      <c r="A16" s="31" t="s">
        <v>36</v>
      </c>
      <c r="B16" s="25"/>
      <c r="C16" s="25"/>
      <c r="D16" s="25"/>
      <c r="E16" s="25"/>
      <c r="F16" s="117">
        <v>21</v>
      </c>
      <c r="G16" s="118">
        <v>48820</v>
      </c>
      <c r="H16" s="36">
        <v>47214</v>
      </c>
    </row>
    <row r="17" spans="1:10" x14ac:dyDescent="0.2">
      <c r="A17" s="26" t="s">
        <v>125</v>
      </c>
      <c r="B17" s="26"/>
      <c r="C17" s="26"/>
      <c r="D17" s="26"/>
      <c r="E17" s="26"/>
      <c r="F17" s="37"/>
      <c r="G17" s="38">
        <f>SUM(G12:G16)</f>
        <v>537673296</v>
      </c>
      <c r="H17" s="38">
        <f>SUM(H12:H16)</f>
        <v>575093252</v>
      </c>
    </row>
    <row r="18" spans="1:10" ht="15" x14ac:dyDescent="0.25">
      <c r="A18" s="39"/>
      <c r="B18" s="40"/>
      <c r="C18" s="39"/>
      <c r="D18" s="39"/>
      <c r="E18" s="39"/>
      <c r="F18" s="41"/>
      <c r="G18" s="36"/>
      <c r="H18" s="36"/>
    </row>
    <row r="19" spans="1:10" x14ac:dyDescent="0.2">
      <c r="A19" s="138" t="s">
        <v>126</v>
      </c>
      <c r="B19" s="138"/>
      <c r="C19" s="138"/>
      <c r="D19" s="138"/>
      <c r="E19" s="138"/>
      <c r="F19" s="138"/>
      <c r="G19" s="32">
        <f>G9-G17</f>
        <v>-406876637</v>
      </c>
      <c r="H19" s="32">
        <f>H9-H17</f>
        <v>-413207758</v>
      </c>
    </row>
    <row r="20" spans="1:10" ht="15" x14ac:dyDescent="0.25">
      <c r="A20" s="139"/>
      <c r="G20" s="36"/>
      <c r="H20" s="36"/>
    </row>
    <row r="21" spans="1:10" x14ac:dyDescent="0.2">
      <c r="A21" s="42" t="s">
        <v>37</v>
      </c>
      <c r="B21" s="25"/>
      <c r="C21" s="25"/>
      <c r="D21" s="25"/>
      <c r="E21" s="25"/>
      <c r="F21" s="117">
        <v>22</v>
      </c>
      <c r="G21" s="36">
        <v>11296685</v>
      </c>
      <c r="H21" s="36">
        <v>979759</v>
      </c>
    </row>
    <row r="22" spans="1:10" x14ac:dyDescent="0.2">
      <c r="A22" s="43" t="s">
        <v>38</v>
      </c>
      <c r="B22" s="44"/>
      <c r="C22" s="44"/>
      <c r="D22" s="44"/>
      <c r="E22" s="44"/>
      <c r="F22" s="119">
        <v>23</v>
      </c>
      <c r="G22" s="36">
        <v>4446395</v>
      </c>
      <c r="H22" s="36">
        <v>171419</v>
      </c>
    </row>
    <row r="23" spans="1:10" x14ac:dyDescent="0.2">
      <c r="A23" s="45" t="s">
        <v>39</v>
      </c>
      <c r="B23" s="46"/>
      <c r="C23" s="46"/>
      <c r="D23" s="46"/>
      <c r="E23" s="46"/>
      <c r="F23" s="120">
        <v>23</v>
      </c>
      <c r="G23" s="32">
        <v>-295970</v>
      </c>
      <c r="H23" s="32">
        <v>-7018</v>
      </c>
    </row>
    <row r="24" spans="1:10" x14ac:dyDescent="0.2">
      <c r="A24" s="21" t="s">
        <v>40</v>
      </c>
      <c r="G24" s="36">
        <f>SUM(G19:G23)</f>
        <v>-391429527</v>
      </c>
      <c r="H24" s="36">
        <f>SUM(H19:H23)</f>
        <v>-412063598</v>
      </c>
    </row>
    <row r="25" spans="1:10" x14ac:dyDescent="0.2">
      <c r="A25" s="138" t="s">
        <v>41</v>
      </c>
      <c r="B25" s="138"/>
      <c r="C25" s="138"/>
      <c r="D25" s="138"/>
      <c r="E25" s="138"/>
      <c r="F25" s="138"/>
      <c r="G25" s="47" t="s">
        <v>23</v>
      </c>
      <c r="H25" s="47" t="s">
        <v>23</v>
      </c>
    </row>
    <row r="26" spans="1:10" x14ac:dyDescent="0.2">
      <c r="A26" s="21" t="s">
        <v>42</v>
      </c>
      <c r="G26" s="36">
        <f>SUM(G24:G25)</f>
        <v>-391429527</v>
      </c>
      <c r="H26" s="36">
        <f>SUM(H24:H25)</f>
        <v>-412063598</v>
      </c>
    </row>
    <row r="27" spans="1:10" x14ac:dyDescent="0.2">
      <c r="A27" s="138" t="s">
        <v>101</v>
      </c>
      <c r="B27" s="138"/>
      <c r="C27" s="138"/>
      <c r="D27" s="138"/>
      <c r="E27" s="138"/>
      <c r="F27" s="140">
        <v>24</v>
      </c>
      <c r="G27" s="36">
        <v>401370000</v>
      </c>
      <c r="H27" s="36">
        <v>345530000</v>
      </c>
      <c r="I27" s="7"/>
      <c r="J27" s="7"/>
    </row>
    <row r="28" spans="1:10" s="139" customFormat="1" ht="15.75" thickBot="1" x14ac:dyDescent="0.3">
      <c r="A28" s="141" t="s">
        <v>127</v>
      </c>
      <c r="B28" s="141"/>
      <c r="C28" s="141"/>
      <c r="D28" s="141"/>
      <c r="E28" s="141"/>
      <c r="F28" s="141"/>
      <c r="G28" s="48">
        <f>SUM(G26:G27)</f>
        <v>9940473</v>
      </c>
      <c r="H28" s="48">
        <f>SUM(H26:H27)</f>
        <v>-66533598</v>
      </c>
    </row>
    <row r="29" spans="1:10" ht="15" thickTop="1" x14ac:dyDescent="0.2"/>
    <row r="30" spans="1:10" x14ac:dyDescent="0.2">
      <c r="A30" s="185" t="s">
        <v>132</v>
      </c>
      <c r="B30" s="185"/>
      <c r="C30" s="185"/>
      <c r="D30" s="185"/>
      <c r="E30" s="185"/>
      <c r="F30" s="185"/>
      <c r="G30" s="185"/>
      <c r="H30" s="185"/>
    </row>
  </sheetData>
  <sheetProtection algorithmName="SHA-512" hashValue="lqHLDTnC+lYqlhQLnxJm6n7PjB+KTrXdqYZwhMAHssTJXjb3W9EvQIfEmEH9Smy6ow4Epc2Ln32m25OdLJGkcQ==" saltValue="ky+rumj0rMHP62qKINcGeA==" spinCount="100000" sheet="1" objects="1" scenarios="1" selectLockedCells="1" selectUnlockedCells="1"/>
  <mergeCells count="5">
    <mergeCell ref="A1:H1"/>
    <mergeCell ref="A2:H2"/>
    <mergeCell ref="A3:H3"/>
    <mergeCell ref="A4:H4"/>
    <mergeCell ref="A30:H30"/>
  </mergeCells>
  <printOptions horizontalCentered="1"/>
  <pageMargins left="1" right="1" top="1" bottom="1" header="0.511811023622047" footer="0.5"/>
  <pageSetup fitToHeight="0" orientation="portrait" r:id="rId1"/>
  <headerFooter>
    <oddFooter>&amp;R&amp;"Arial,Regular"&amp;10 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zoomScaleNormal="100" workbookViewId="0">
      <selection sqref="A1:D1"/>
    </sheetView>
  </sheetViews>
  <sheetFormatPr defaultRowHeight="15" x14ac:dyDescent="0.25"/>
  <cols>
    <col min="1" max="1" width="39.85546875" style="144" customWidth="1"/>
    <col min="2" max="2" width="16.5703125" style="144" customWidth="1"/>
    <col min="3" max="3" width="13.85546875" style="144" bestFit="1" customWidth="1"/>
    <col min="4" max="4" width="15.42578125" style="144" customWidth="1"/>
    <col min="5" max="7" width="16.7109375" style="21" customWidth="1"/>
    <col min="8" max="10" width="13.140625" style="143" customWidth="1"/>
    <col min="11" max="16384" width="9.140625" style="144"/>
  </cols>
  <sheetData>
    <row r="1" spans="1:10" x14ac:dyDescent="0.25">
      <c r="A1" s="196" t="s">
        <v>0</v>
      </c>
      <c r="B1" s="196"/>
      <c r="C1" s="196"/>
      <c r="D1" s="196"/>
    </row>
    <row r="2" spans="1:10" x14ac:dyDescent="0.25">
      <c r="A2" s="196" t="s">
        <v>43</v>
      </c>
      <c r="B2" s="196"/>
      <c r="C2" s="196"/>
      <c r="D2" s="196"/>
    </row>
    <row r="3" spans="1:10" x14ac:dyDescent="0.25">
      <c r="A3" s="196" t="s">
        <v>100</v>
      </c>
      <c r="B3" s="197"/>
      <c r="C3" s="197"/>
      <c r="D3" s="197"/>
    </row>
    <row r="4" spans="1:10" x14ac:dyDescent="0.25">
      <c r="A4" s="198" t="s">
        <v>1</v>
      </c>
      <c r="B4" s="198"/>
      <c r="C4" s="198"/>
      <c r="D4" s="198"/>
    </row>
    <row r="5" spans="1:10" x14ac:dyDescent="0.25">
      <c r="A5" s="50"/>
      <c r="B5" s="50"/>
      <c r="C5" s="125"/>
      <c r="D5" s="125"/>
      <c r="E5" s="145"/>
    </row>
    <row r="6" spans="1:10" ht="30" x14ac:dyDescent="0.25">
      <c r="A6" s="83"/>
      <c r="B6" s="74" t="s">
        <v>120</v>
      </c>
      <c r="C6" s="74" t="s">
        <v>44</v>
      </c>
      <c r="D6" s="74"/>
      <c r="E6" s="194"/>
      <c r="F6" s="194"/>
      <c r="G6" s="194"/>
      <c r="H6" s="195"/>
      <c r="I6" s="195"/>
      <c r="J6" s="195"/>
    </row>
    <row r="7" spans="1:10" x14ac:dyDescent="0.25">
      <c r="A7" s="123"/>
      <c r="B7" s="121" t="s">
        <v>110</v>
      </c>
      <c r="C7" s="121" t="s">
        <v>46</v>
      </c>
      <c r="D7" s="124" t="s">
        <v>45</v>
      </c>
      <c r="F7" s="146"/>
    </row>
    <row r="8" spans="1:10" x14ac:dyDescent="0.25">
      <c r="A8" s="75" t="s">
        <v>102</v>
      </c>
      <c r="B8" s="131">
        <v>1138462691</v>
      </c>
      <c r="C8" s="126">
        <v>411439790</v>
      </c>
      <c r="D8" s="126">
        <f>SUM(B8:C8)</f>
        <v>1549902481</v>
      </c>
      <c r="E8" s="147"/>
      <c r="F8" s="148"/>
      <c r="G8" s="148"/>
    </row>
    <row r="9" spans="1:10" x14ac:dyDescent="0.25">
      <c r="A9" s="65" t="s">
        <v>103</v>
      </c>
      <c r="B9" s="90"/>
      <c r="C9" s="90"/>
      <c r="D9" s="90"/>
      <c r="E9" s="148"/>
      <c r="F9" s="148"/>
      <c r="G9" s="148"/>
    </row>
    <row r="10" spans="1:10" x14ac:dyDescent="0.25">
      <c r="A10" s="70" t="s">
        <v>47</v>
      </c>
      <c r="B10" s="90"/>
      <c r="C10" s="90"/>
      <c r="D10" s="90"/>
      <c r="E10" s="148"/>
      <c r="F10" s="148"/>
      <c r="G10" s="143"/>
    </row>
    <row r="11" spans="1:10" x14ac:dyDescent="0.25">
      <c r="A11" s="88" t="s">
        <v>116</v>
      </c>
      <c r="B11" s="14">
        <v>-66533598</v>
      </c>
      <c r="C11" s="14">
        <v>-110000</v>
      </c>
      <c r="D11" s="14">
        <f>SUM(B11+C11)</f>
        <v>-66643598</v>
      </c>
      <c r="E11" s="14"/>
      <c r="F11" s="148"/>
      <c r="G11" s="148"/>
    </row>
    <row r="12" spans="1:10" x14ac:dyDescent="0.25">
      <c r="A12" s="88" t="s">
        <v>115</v>
      </c>
      <c r="B12" s="14">
        <v>-14857473</v>
      </c>
      <c r="C12" s="47" t="s">
        <v>23</v>
      </c>
      <c r="D12" s="14">
        <f>B12</f>
        <v>-14857473</v>
      </c>
      <c r="E12" s="143"/>
      <c r="F12" s="148"/>
      <c r="G12" s="148"/>
    </row>
    <row r="13" spans="1:10" x14ac:dyDescent="0.25">
      <c r="A13" s="87" t="s">
        <v>108</v>
      </c>
      <c r="B13" s="91"/>
      <c r="C13" s="91"/>
      <c r="D13" s="91"/>
      <c r="E13" s="148"/>
      <c r="F13" s="148"/>
      <c r="G13" s="148"/>
    </row>
    <row r="14" spans="1:10" x14ac:dyDescent="0.25">
      <c r="A14" s="89" t="s">
        <v>48</v>
      </c>
      <c r="B14" s="92">
        <f>SUM(B8:B12)</f>
        <v>1057071620</v>
      </c>
      <c r="C14" s="92">
        <f>SUM(C8:C12)</f>
        <v>411329790</v>
      </c>
      <c r="D14" s="92">
        <f>SUM(D8:D12)</f>
        <v>1468401410</v>
      </c>
      <c r="E14" s="148"/>
      <c r="F14" s="148"/>
      <c r="G14" s="148"/>
    </row>
    <row r="15" spans="1:10" s="151" customFormat="1" x14ac:dyDescent="0.25">
      <c r="A15" s="69"/>
      <c r="B15" s="93"/>
      <c r="C15" s="93"/>
      <c r="D15" s="93"/>
      <c r="E15" s="149"/>
      <c r="F15" s="149"/>
      <c r="G15" s="149"/>
      <c r="H15" s="150"/>
      <c r="I15" s="150"/>
      <c r="J15" s="150"/>
    </row>
    <row r="16" spans="1:10" x14ac:dyDescent="0.25">
      <c r="A16" s="65" t="s">
        <v>104</v>
      </c>
      <c r="B16" s="123"/>
      <c r="C16" s="123"/>
      <c r="D16" s="123"/>
      <c r="E16" s="148"/>
      <c r="F16" s="148"/>
      <c r="G16" s="148"/>
    </row>
    <row r="17" spans="1:7" x14ac:dyDescent="0.25">
      <c r="A17" s="70" t="s">
        <v>47</v>
      </c>
      <c r="B17" s="123"/>
      <c r="C17" s="123"/>
      <c r="D17" s="123"/>
      <c r="E17" s="148"/>
      <c r="F17" s="148"/>
      <c r="G17" s="148"/>
    </row>
    <row r="18" spans="1:7" x14ac:dyDescent="0.25">
      <c r="A18" s="88" t="s">
        <v>49</v>
      </c>
      <c r="B18" s="90">
        <f>SFPer!G28</f>
        <v>9940473</v>
      </c>
      <c r="C18" s="133" t="s">
        <v>23</v>
      </c>
      <c r="D18" s="94">
        <f>SUM(B18:C18)</f>
        <v>9940473</v>
      </c>
      <c r="E18" s="148"/>
      <c r="F18" s="148"/>
      <c r="G18" s="148"/>
    </row>
    <row r="19" spans="1:7" x14ac:dyDescent="0.25">
      <c r="A19" s="88" t="s">
        <v>111</v>
      </c>
      <c r="B19" s="90">
        <v>13895549</v>
      </c>
      <c r="C19" s="47" t="s">
        <v>23</v>
      </c>
      <c r="D19" s="94">
        <f>SUM(B19:C19)</f>
        <v>13895549</v>
      </c>
      <c r="E19" s="148"/>
      <c r="F19" s="148"/>
      <c r="G19" s="148"/>
    </row>
    <row r="20" spans="1:7" ht="15.75" thickBot="1" x14ac:dyDescent="0.3">
      <c r="A20" s="66" t="s">
        <v>105</v>
      </c>
      <c r="B20" s="73">
        <f>SUM(B13:B19)</f>
        <v>1080907642</v>
      </c>
      <c r="C20" s="132">
        <f>SUM(C13:C19)</f>
        <v>411329790</v>
      </c>
      <c r="D20" s="73">
        <f>SUM(D13:D19)</f>
        <v>1492237432</v>
      </c>
      <c r="E20" s="148"/>
      <c r="F20" s="148"/>
      <c r="G20" s="148"/>
    </row>
    <row r="21" spans="1:7" ht="15.75" thickTop="1" x14ac:dyDescent="0.25">
      <c r="E21" s="148"/>
      <c r="F21" s="148"/>
      <c r="G21" s="148"/>
    </row>
    <row r="22" spans="1:7" x14ac:dyDescent="0.25">
      <c r="A22" s="185" t="s">
        <v>132</v>
      </c>
      <c r="B22" s="185"/>
      <c r="C22" s="185"/>
      <c r="D22" s="185"/>
      <c r="E22" s="148"/>
      <c r="F22" s="148"/>
      <c r="G22" s="148"/>
    </row>
    <row r="23" spans="1:7" x14ac:dyDescent="0.25">
      <c r="E23" s="148"/>
      <c r="F23" s="148"/>
      <c r="G23" s="148"/>
    </row>
    <row r="24" spans="1:7" x14ac:dyDescent="0.25">
      <c r="A24" s="152"/>
      <c r="B24" s="152"/>
      <c r="C24" s="152"/>
      <c r="D24" s="152"/>
      <c r="E24" s="148"/>
      <c r="F24" s="148"/>
      <c r="G24" s="148"/>
    </row>
    <row r="25" spans="1:7" x14ac:dyDescent="0.25">
      <c r="A25" s="152"/>
      <c r="B25" s="152"/>
      <c r="C25" s="152"/>
      <c r="D25" s="152"/>
      <c r="E25" s="148"/>
      <c r="F25" s="148"/>
      <c r="G25" s="148"/>
    </row>
    <row r="26" spans="1:7" ht="33.75" customHeight="1" x14ac:dyDescent="0.25">
      <c r="A26" s="152"/>
      <c r="B26" s="152"/>
      <c r="C26" s="152"/>
      <c r="D26" s="152"/>
      <c r="E26" s="148"/>
      <c r="F26" s="148"/>
      <c r="G26" s="148"/>
    </row>
    <row r="27" spans="1:7" x14ac:dyDescent="0.25">
      <c r="E27" s="148"/>
      <c r="F27" s="148"/>
      <c r="G27" s="148"/>
    </row>
    <row r="28" spans="1:7" x14ac:dyDescent="0.25">
      <c r="E28" s="148"/>
      <c r="F28" s="148"/>
      <c r="G28" s="148"/>
    </row>
    <row r="29" spans="1:7" x14ac:dyDescent="0.25">
      <c r="E29" s="148"/>
      <c r="F29" s="148"/>
      <c r="G29" s="148"/>
    </row>
    <row r="30" spans="1:7" x14ac:dyDescent="0.25">
      <c r="E30" s="148"/>
      <c r="F30" s="148"/>
      <c r="G30" s="148"/>
    </row>
    <row r="31" spans="1:7" x14ac:dyDescent="0.25">
      <c r="E31" s="148"/>
      <c r="F31" s="148"/>
      <c r="G31" s="148"/>
    </row>
    <row r="32" spans="1:7" x14ac:dyDescent="0.25">
      <c r="E32" s="148"/>
      <c r="F32" s="148"/>
      <c r="G32" s="148"/>
    </row>
    <row r="33" spans="5:7" x14ac:dyDescent="0.25">
      <c r="E33" s="148"/>
      <c r="F33" s="148"/>
      <c r="G33" s="148"/>
    </row>
    <row r="34" spans="5:7" x14ac:dyDescent="0.25">
      <c r="E34" s="148"/>
      <c r="F34" s="148"/>
      <c r="G34" s="148"/>
    </row>
    <row r="35" spans="5:7" x14ac:dyDescent="0.25">
      <c r="E35" s="148"/>
      <c r="F35" s="148"/>
      <c r="G35" s="148"/>
    </row>
    <row r="36" spans="5:7" x14ac:dyDescent="0.25">
      <c r="E36" s="148"/>
      <c r="F36" s="148"/>
      <c r="G36" s="148"/>
    </row>
    <row r="37" spans="5:7" x14ac:dyDescent="0.25">
      <c r="E37" s="148"/>
      <c r="F37" s="148"/>
      <c r="G37" s="148"/>
    </row>
    <row r="38" spans="5:7" x14ac:dyDescent="0.25">
      <c r="E38" s="148"/>
      <c r="F38" s="148"/>
      <c r="G38" s="148"/>
    </row>
    <row r="39" spans="5:7" x14ac:dyDescent="0.25">
      <c r="E39" s="148"/>
      <c r="F39" s="148"/>
      <c r="G39" s="148"/>
    </row>
    <row r="40" spans="5:7" x14ac:dyDescent="0.25">
      <c r="E40" s="148"/>
      <c r="F40" s="148"/>
      <c r="G40" s="148"/>
    </row>
    <row r="41" spans="5:7" x14ac:dyDescent="0.25">
      <c r="E41" s="148"/>
      <c r="F41" s="148"/>
      <c r="G41" s="148"/>
    </row>
    <row r="42" spans="5:7" x14ac:dyDescent="0.25">
      <c r="E42" s="148"/>
      <c r="F42" s="148"/>
      <c r="G42" s="148"/>
    </row>
    <row r="43" spans="5:7" x14ac:dyDescent="0.25">
      <c r="E43" s="148"/>
      <c r="F43" s="148"/>
      <c r="G43" s="148"/>
    </row>
  </sheetData>
  <sheetProtection algorithmName="SHA-512" hashValue="PcwN1qbocmxsFUvNJKSxgZxPeeJA39aGh1qs5kMKaw+Oi97dV7AufzadxLn9Itr/sxre1L5i5m1hkv3wCo3Ndg==" saltValue="ka14vn5b2Ebi37HBgrZpJw==" spinCount="100000" sheet="1" objects="1" scenarios="1" selectLockedCells="1" selectUnlockedCells="1"/>
  <mergeCells count="7">
    <mergeCell ref="A22:D22"/>
    <mergeCell ref="E6:G6"/>
    <mergeCell ref="H6:J6"/>
    <mergeCell ref="A1:D1"/>
    <mergeCell ref="A2:D2"/>
    <mergeCell ref="A3:D3"/>
    <mergeCell ref="A4:D4"/>
  </mergeCells>
  <printOptions horizontalCentered="1"/>
  <pageMargins left="1" right="0.98425196850393704" top="1" bottom="1" header="0.511811023622047" footer="0.5"/>
  <pageSetup scale="96" fitToHeight="0" orientation="portrait" r:id="rId1"/>
  <headerFooter>
    <oddFooter>&amp;R&amp;"Arial,Regular"&amp;10 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opLeftCell="A16" zoomScaleNormal="100" workbookViewId="0">
      <selection sqref="A1:D1"/>
    </sheetView>
  </sheetViews>
  <sheetFormatPr defaultRowHeight="14.25" x14ac:dyDescent="0.2"/>
  <cols>
    <col min="1" max="1" width="51.140625" style="21" customWidth="1"/>
    <col min="2" max="2" width="5.5703125" style="21" customWidth="1"/>
    <col min="3" max="3" width="16.42578125" style="21" customWidth="1"/>
    <col min="4" max="4" width="15.42578125" style="21" bestFit="1" customWidth="1"/>
    <col min="5" max="5" width="13.42578125" style="21" bestFit="1" customWidth="1"/>
    <col min="6" max="16384" width="9.140625" style="21"/>
  </cols>
  <sheetData>
    <row r="1" spans="1:4" ht="15" x14ac:dyDescent="0.2">
      <c r="A1" s="199" t="s">
        <v>0</v>
      </c>
      <c r="B1" s="199"/>
      <c r="C1" s="199"/>
      <c r="D1" s="199"/>
    </row>
    <row r="2" spans="1:4" ht="15" x14ac:dyDescent="0.2">
      <c r="A2" s="199" t="s">
        <v>50</v>
      </c>
      <c r="B2" s="199"/>
      <c r="C2" s="199"/>
      <c r="D2" s="199"/>
    </row>
    <row r="3" spans="1:4" ht="15" x14ac:dyDescent="0.2">
      <c r="A3" s="200" t="s">
        <v>100</v>
      </c>
      <c r="B3" s="200"/>
      <c r="C3" s="200"/>
      <c r="D3" s="200"/>
    </row>
    <row r="4" spans="1:4" x14ac:dyDescent="0.2">
      <c r="A4" s="201" t="s">
        <v>1</v>
      </c>
      <c r="B4" s="201"/>
      <c r="C4" s="201"/>
      <c r="D4" s="201"/>
    </row>
    <row r="5" spans="1:4" x14ac:dyDescent="0.2">
      <c r="A5" s="52"/>
      <c r="B5" s="49"/>
      <c r="C5" s="95"/>
      <c r="D5" s="53"/>
    </row>
    <row r="6" spans="1:4" ht="30" x14ac:dyDescent="0.25">
      <c r="A6" s="54"/>
      <c r="B6" s="27" t="s">
        <v>2</v>
      </c>
      <c r="C6" s="96">
        <v>2019</v>
      </c>
      <c r="D6" s="56" t="s">
        <v>107</v>
      </c>
    </row>
    <row r="7" spans="1:4" ht="15" x14ac:dyDescent="0.2">
      <c r="A7" s="57" t="s">
        <v>51</v>
      </c>
      <c r="B7" s="25"/>
      <c r="C7" s="25"/>
      <c r="D7" s="25"/>
    </row>
    <row r="8" spans="1:4" x14ac:dyDescent="0.2">
      <c r="A8" s="63" t="s">
        <v>52</v>
      </c>
      <c r="B8" s="25"/>
      <c r="C8" s="25"/>
      <c r="D8" s="25"/>
    </row>
    <row r="9" spans="1:4" x14ac:dyDescent="0.2">
      <c r="A9" s="61" t="s">
        <v>53</v>
      </c>
      <c r="B9" s="60"/>
      <c r="C9" s="97">
        <v>748087268</v>
      </c>
      <c r="D9" s="97">
        <v>609448274</v>
      </c>
    </row>
    <row r="10" spans="1:4" x14ac:dyDescent="0.2">
      <c r="A10" s="61" t="s">
        <v>54</v>
      </c>
      <c r="B10" s="60">
        <v>24</v>
      </c>
      <c r="C10" s="97">
        <v>401370000</v>
      </c>
      <c r="D10" s="98">
        <v>345530000</v>
      </c>
    </row>
    <row r="11" spans="1:4" x14ac:dyDescent="0.2">
      <c r="A11" s="61" t="s">
        <v>55</v>
      </c>
      <c r="B11" s="25"/>
      <c r="C11" s="97">
        <v>187315147</v>
      </c>
      <c r="D11" s="97">
        <v>165462921</v>
      </c>
    </row>
    <row r="12" spans="1:4" x14ac:dyDescent="0.2">
      <c r="A12" s="61" t="s">
        <v>56</v>
      </c>
      <c r="B12" s="25"/>
      <c r="C12" s="97">
        <v>121412296</v>
      </c>
      <c r="D12" s="97">
        <v>159148561</v>
      </c>
    </row>
    <row r="13" spans="1:4" x14ac:dyDescent="0.2">
      <c r="A13" s="61" t="s">
        <v>57</v>
      </c>
      <c r="B13" s="25"/>
      <c r="C13" s="97">
        <v>82705670</v>
      </c>
      <c r="D13" s="97">
        <v>70329839</v>
      </c>
    </row>
    <row r="14" spans="1:4" x14ac:dyDescent="0.2">
      <c r="A14" s="61" t="s">
        <v>58</v>
      </c>
      <c r="B14" s="25"/>
      <c r="C14" s="97">
        <v>27599397</v>
      </c>
      <c r="D14" s="97">
        <v>24977294</v>
      </c>
    </row>
    <row r="15" spans="1:4" x14ac:dyDescent="0.2">
      <c r="A15" s="61" t="s">
        <v>59</v>
      </c>
      <c r="B15" s="25"/>
      <c r="C15" s="97">
        <v>7187538</v>
      </c>
      <c r="D15" s="97">
        <v>2698257</v>
      </c>
    </row>
    <row r="16" spans="1:4" x14ac:dyDescent="0.2">
      <c r="A16" s="64" t="s">
        <v>60</v>
      </c>
      <c r="B16" s="55"/>
      <c r="C16" s="97">
        <v>4064280</v>
      </c>
      <c r="D16" s="99">
        <v>1534281</v>
      </c>
    </row>
    <row r="17" spans="1:5" x14ac:dyDescent="0.2">
      <c r="A17" s="54" t="s">
        <v>61</v>
      </c>
      <c r="B17" s="26"/>
      <c r="C17" s="109">
        <f>SUM(C9:C16)</f>
        <v>1579741596</v>
      </c>
      <c r="D17" s="100">
        <f>SUM(D9:D16)</f>
        <v>1379129427</v>
      </c>
    </row>
    <row r="18" spans="1:5" x14ac:dyDescent="0.2">
      <c r="A18" s="51" t="s">
        <v>62</v>
      </c>
      <c r="B18" s="55"/>
      <c r="C18" s="101"/>
      <c r="D18" s="101"/>
    </row>
    <row r="19" spans="1:5" x14ac:dyDescent="0.2">
      <c r="A19" s="61" t="s">
        <v>63</v>
      </c>
      <c r="B19" s="25"/>
      <c r="C19" s="97">
        <v>809143072</v>
      </c>
      <c r="D19" s="97">
        <v>693093786</v>
      </c>
    </row>
    <row r="20" spans="1:5" x14ac:dyDescent="0.2">
      <c r="A20" s="61" t="s">
        <v>64</v>
      </c>
      <c r="B20" s="25"/>
      <c r="C20" s="97">
        <v>340179794</v>
      </c>
      <c r="D20" s="97">
        <v>320194503</v>
      </c>
    </row>
    <row r="21" spans="1:5" x14ac:dyDescent="0.2">
      <c r="A21" s="61" t="s">
        <v>118</v>
      </c>
      <c r="B21" s="25"/>
      <c r="C21" s="97"/>
      <c r="D21" s="97"/>
    </row>
    <row r="22" spans="1:5" x14ac:dyDescent="0.2">
      <c r="A22" s="170" t="s">
        <v>66</v>
      </c>
      <c r="B22" s="25"/>
      <c r="C22" s="97">
        <v>84410884</v>
      </c>
      <c r="D22" s="97">
        <v>76607387</v>
      </c>
    </row>
    <row r="23" spans="1:5" x14ac:dyDescent="0.2">
      <c r="A23" s="61" t="s">
        <v>69</v>
      </c>
      <c r="B23" s="25"/>
      <c r="C23" s="97">
        <v>31987363</v>
      </c>
      <c r="D23" s="97">
        <v>8827203</v>
      </c>
    </row>
    <row r="24" spans="1:5" x14ac:dyDescent="0.2">
      <c r="A24" s="61" t="s">
        <v>67</v>
      </c>
      <c r="B24" s="25"/>
      <c r="C24" s="97">
        <v>20431909</v>
      </c>
      <c r="D24" s="97">
        <v>15953555</v>
      </c>
    </row>
    <row r="25" spans="1:5" x14ac:dyDescent="0.2">
      <c r="A25" s="61" t="s">
        <v>70</v>
      </c>
      <c r="B25" s="25"/>
      <c r="C25" s="102">
        <v>17454621</v>
      </c>
      <c r="D25" s="98">
        <v>6958215</v>
      </c>
    </row>
    <row r="26" spans="1:5" x14ac:dyDescent="0.2">
      <c r="A26" s="62" t="s">
        <v>109</v>
      </c>
      <c r="B26" s="25"/>
      <c r="C26" s="102">
        <v>12733869</v>
      </c>
      <c r="D26" s="98" t="s">
        <v>23</v>
      </c>
    </row>
    <row r="27" spans="1:5" x14ac:dyDescent="0.2">
      <c r="A27" s="61" t="s">
        <v>68</v>
      </c>
      <c r="B27" s="25"/>
      <c r="C27" s="102">
        <v>7102628</v>
      </c>
      <c r="D27" s="98">
        <v>8438371</v>
      </c>
    </row>
    <row r="28" spans="1:5" x14ac:dyDescent="0.2">
      <c r="A28" s="54" t="s">
        <v>71</v>
      </c>
      <c r="B28" s="26"/>
      <c r="C28" s="105">
        <f>SUM(C19:C27)</f>
        <v>1323444140</v>
      </c>
      <c r="D28" s="105">
        <f>SUM(D19:D27)</f>
        <v>1130073020</v>
      </c>
    </row>
    <row r="29" spans="1:5" s="139" customFormat="1" ht="15" x14ac:dyDescent="0.25">
      <c r="A29" s="81" t="s">
        <v>117</v>
      </c>
      <c r="B29" s="67"/>
      <c r="C29" s="108">
        <f>C17-C28</f>
        <v>256297456</v>
      </c>
      <c r="D29" s="106">
        <f>D17-D28</f>
        <v>249056407</v>
      </c>
      <c r="E29" s="148"/>
    </row>
    <row r="30" spans="1:5" x14ac:dyDescent="0.2">
      <c r="A30" s="59"/>
      <c r="B30" s="55"/>
      <c r="C30" s="101"/>
      <c r="D30" s="101"/>
    </row>
    <row r="31" spans="1:5" ht="15" x14ac:dyDescent="0.2">
      <c r="A31" s="58" t="s">
        <v>72</v>
      </c>
      <c r="B31" s="55"/>
      <c r="C31" s="107"/>
      <c r="D31" s="104"/>
    </row>
    <row r="32" spans="1:5" x14ac:dyDescent="0.2">
      <c r="A32" s="59" t="s">
        <v>52</v>
      </c>
      <c r="B32" s="55"/>
      <c r="C32" s="107"/>
      <c r="D32" s="104"/>
    </row>
    <row r="33" spans="1:4" x14ac:dyDescent="0.2">
      <c r="A33" s="64" t="s">
        <v>73</v>
      </c>
      <c r="B33" s="55"/>
      <c r="C33" s="122">
        <v>190750</v>
      </c>
      <c r="D33" s="122">
        <v>40500</v>
      </c>
    </row>
    <row r="34" spans="1:4" x14ac:dyDescent="0.2">
      <c r="A34" s="54" t="s">
        <v>61</v>
      </c>
      <c r="B34" s="26"/>
      <c r="C34" s="153">
        <f>SUM(C33:C33)</f>
        <v>190750</v>
      </c>
      <c r="D34" s="100">
        <f>SUM(D33:D33)</f>
        <v>40500</v>
      </c>
    </row>
    <row r="35" spans="1:4" x14ac:dyDescent="0.2">
      <c r="A35" s="59" t="s">
        <v>62</v>
      </c>
      <c r="B35" s="55"/>
      <c r="C35" s="122"/>
      <c r="D35" s="104"/>
    </row>
    <row r="36" spans="1:4" ht="14.25" customHeight="1" x14ac:dyDescent="0.2">
      <c r="A36" s="84" t="s">
        <v>65</v>
      </c>
      <c r="B36" s="55"/>
      <c r="C36" s="102">
        <v>236887250</v>
      </c>
      <c r="D36" s="103">
        <v>272200269</v>
      </c>
    </row>
    <row r="37" spans="1:4" x14ac:dyDescent="0.2">
      <c r="A37" s="61" t="s">
        <v>74</v>
      </c>
      <c r="B37" s="55"/>
      <c r="C37" s="122">
        <v>65496071</v>
      </c>
      <c r="D37" s="99">
        <v>22871003</v>
      </c>
    </row>
    <row r="38" spans="1:4" x14ac:dyDescent="0.2">
      <c r="A38" s="61" t="s">
        <v>75</v>
      </c>
      <c r="B38" s="55"/>
      <c r="C38" s="122" t="s">
        <v>23</v>
      </c>
      <c r="D38" s="99">
        <v>1115847</v>
      </c>
    </row>
    <row r="39" spans="1:4" x14ac:dyDescent="0.2">
      <c r="A39" s="54" t="s">
        <v>71</v>
      </c>
      <c r="B39" s="26"/>
      <c r="C39" s="100">
        <f>SUM(C36:C38)</f>
        <v>302383321</v>
      </c>
      <c r="D39" s="100">
        <f>SUM(D36:D38)</f>
        <v>296187119</v>
      </c>
    </row>
    <row r="40" spans="1:4" s="139" customFormat="1" ht="15" x14ac:dyDescent="0.25">
      <c r="A40" s="81" t="s">
        <v>76</v>
      </c>
      <c r="B40" s="67"/>
      <c r="C40" s="106">
        <f>C34-C39</f>
        <v>-302192571</v>
      </c>
      <c r="D40" s="106">
        <f>D34-D39</f>
        <v>-296146619</v>
      </c>
    </row>
    <row r="41" spans="1:4" s="173" customFormat="1" ht="15" x14ac:dyDescent="0.25">
      <c r="A41" s="171" t="s">
        <v>119</v>
      </c>
      <c r="B41" s="68"/>
      <c r="C41" s="172">
        <f>C29+C40</f>
        <v>-45895115</v>
      </c>
      <c r="D41" s="172">
        <f>D29+D40</f>
        <v>-47090212</v>
      </c>
    </row>
    <row r="42" spans="1:4" s="174" customFormat="1" x14ac:dyDescent="0.2">
      <c r="A42" s="175" t="s">
        <v>77</v>
      </c>
      <c r="B42" s="46"/>
      <c r="C42" s="176">
        <f>D43</f>
        <v>413443919</v>
      </c>
      <c r="D42" s="177">
        <v>460534131</v>
      </c>
    </row>
    <row r="43" spans="1:4" s="139" customFormat="1" ht="15.75" thickBot="1" x14ac:dyDescent="0.3">
      <c r="A43" s="180" t="s">
        <v>78</v>
      </c>
      <c r="B43" s="181">
        <v>5</v>
      </c>
      <c r="C43" s="182">
        <f>SUM(C41:C42)</f>
        <v>367548804</v>
      </c>
      <c r="D43" s="182">
        <f>SUM(D41:D42)</f>
        <v>413443919</v>
      </c>
    </row>
    <row r="44" spans="1:4" ht="15" thickTop="1" x14ac:dyDescent="0.2">
      <c r="C44" s="142"/>
      <c r="D44" s="142"/>
    </row>
    <row r="45" spans="1:4" x14ac:dyDescent="0.2">
      <c r="A45" s="185" t="s">
        <v>132</v>
      </c>
      <c r="B45" s="202"/>
      <c r="C45" s="202"/>
      <c r="D45" s="202"/>
    </row>
    <row r="46" spans="1:4" x14ac:dyDescent="0.2">
      <c r="D46" s="135"/>
    </row>
    <row r="47" spans="1:4" x14ac:dyDescent="0.2">
      <c r="C47" s="135"/>
      <c r="D47" s="135"/>
    </row>
    <row r="48" spans="1:4" x14ac:dyDescent="0.2">
      <c r="C48" s="135"/>
      <c r="D48" s="135"/>
    </row>
    <row r="49" spans="4:4" x14ac:dyDescent="0.2">
      <c r="D49" s="135"/>
    </row>
  </sheetData>
  <sheetProtection algorithmName="SHA-512" hashValue="xdZMARAb9QRoWvILfrqRTPI8NWeDBoZihhtThe8Ieq63KQIdXCZ8kB/aMegTGtdeKF1q2libdwaHBwOKhokRvQ==" saltValue="4FNvtHlamCTxt9Ndd0rN+A==" spinCount="100000" sheet="1" objects="1" scenarios="1" selectLockedCells="1" selectUnlockedCells="1"/>
  <mergeCells count="5">
    <mergeCell ref="A1:D1"/>
    <mergeCell ref="A2:D2"/>
    <mergeCell ref="A3:D3"/>
    <mergeCell ref="A4:D4"/>
    <mergeCell ref="A45:D45"/>
  </mergeCells>
  <printOptions horizontalCentered="1"/>
  <pageMargins left="1" right="1" top="1" bottom="1" header="0.511811023622047" footer="0.5"/>
  <pageSetup scale="93" fitToHeight="0" orientation="portrait" r:id="rId1"/>
  <headerFooter>
    <oddFooter>&amp;R&amp;"Arial,Regular"&amp;10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zoomScaleNormal="100" workbookViewId="0">
      <selection sqref="A1:F1"/>
    </sheetView>
  </sheetViews>
  <sheetFormatPr defaultRowHeight="15" x14ac:dyDescent="0.25"/>
  <cols>
    <col min="1" max="1" width="9.140625" style="144"/>
    <col min="2" max="2" width="17.42578125" style="144" customWidth="1"/>
    <col min="3" max="4" width="15.85546875" style="144" customWidth="1"/>
    <col min="5" max="5" width="14.7109375" style="144" customWidth="1"/>
    <col min="6" max="7" width="15.5703125" style="144" customWidth="1"/>
    <col min="8" max="8" width="13.7109375" style="144" customWidth="1"/>
    <col min="9" max="9" width="12.140625" style="144" bestFit="1" customWidth="1"/>
    <col min="10" max="16384" width="9.140625" style="144"/>
  </cols>
  <sheetData>
    <row r="1" spans="1:8" x14ac:dyDescent="0.25">
      <c r="A1" s="196" t="s">
        <v>0</v>
      </c>
      <c r="B1" s="196"/>
      <c r="C1" s="196"/>
      <c r="D1" s="196"/>
      <c r="E1" s="196"/>
      <c r="F1" s="196"/>
    </row>
    <row r="2" spans="1:8" x14ac:dyDescent="0.25">
      <c r="A2" s="196" t="s">
        <v>79</v>
      </c>
      <c r="B2" s="196"/>
      <c r="C2" s="196"/>
      <c r="D2" s="196"/>
      <c r="E2" s="196"/>
      <c r="F2" s="196"/>
    </row>
    <row r="3" spans="1:8" x14ac:dyDescent="0.25">
      <c r="A3" s="196" t="s">
        <v>106</v>
      </c>
      <c r="B3" s="196"/>
      <c r="C3" s="196"/>
      <c r="D3" s="196"/>
      <c r="E3" s="196"/>
      <c r="F3" s="196"/>
    </row>
    <row r="4" spans="1:8" x14ac:dyDescent="0.25">
      <c r="A4" s="198" t="s">
        <v>1</v>
      </c>
      <c r="B4" s="198"/>
      <c r="C4" s="198"/>
      <c r="D4" s="198"/>
      <c r="E4" s="198"/>
      <c r="F4" s="198"/>
    </row>
    <row r="5" spans="1:8" x14ac:dyDescent="0.25">
      <c r="A5" s="50"/>
      <c r="B5" s="50"/>
      <c r="C5" s="50"/>
      <c r="D5" s="50"/>
      <c r="E5" s="50"/>
      <c r="F5" s="50"/>
    </row>
    <row r="6" spans="1:8" ht="14.45" customHeight="1" x14ac:dyDescent="0.25">
      <c r="A6" s="39"/>
      <c r="B6" s="39"/>
      <c r="C6" s="203"/>
      <c r="D6" s="203"/>
      <c r="E6" s="178"/>
      <c r="F6" s="79" t="s">
        <v>81</v>
      </c>
    </row>
    <row r="7" spans="1:8" ht="14.45" customHeight="1" x14ac:dyDescent="0.25">
      <c r="A7" s="44"/>
      <c r="B7" s="44"/>
      <c r="C7" s="207" t="s">
        <v>131</v>
      </c>
      <c r="D7" s="207"/>
      <c r="E7" s="208" t="s">
        <v>80</v>
      </c>
      <c r="F7" s="179" t="s">
        <v>129</v>
      </c>
    </row>
    <row r="8" spans="1:8" x14ac:dyDescent="0.25">
      <c r="A8" s="46"/>
      <c r="B8" s="46"/>
      <c r="C8" s="78" t="s">
        <v>82</v>
      </c>
      <c r="D8" s="78" t="s">
        <v>83</v>
      </c>
      <c r="E8" s="209"/>
      <c r="F8" s="80" t="s">
        <v>128</v>
      </c>
    </row>
    <row r="9" spans="1:8" x14ac:dyDescent="0.25">
      <c r="A9" s="29" t="s">
        <v>84</v>
      </c>
      <c r="B9" s="123"/>
      <c r="C9" s="123"/>
      <c r="D9" s="123"/>
      <c r="E9" s="123"/>
      <c r="F9" s="123"/>
    </row>
    <row r="10" spans="1:8" x14ac:dyDescent="0.25">
      <c r="A10" s="25" t="s">
        <v>130</v>
      </c>
      <c r="B10" s="123"/>
      <c r="C10" s="85">
        <v>413625000</v>
      </c>
      <c r="D10" s="85">
        <v>413625000</v>
      </c>
      <c r="E10" s="127">
        <v>413443919</v>
      </c>
      <c r="F10" s="110">
        <f>D10-E10</f>
        <v>181081</v>
      </c>
    </row>
    <row r="11" spans="1:8" x14ac:dyDescent="0.25">
      <c r="A11" s="25" t="s">
        <v>112</v>
      </c>
      <c r="B11" s="123"/>
      <c r="C11" s="85">
        <v>234662000</v>
      </c>
      <c r="D11" s="85">
        <v>234662000</v>
      </c>
      <c r="E11" s="127">
        <v>27599398</v>
      </c>
      <c r="F11" s="110">
        <f>D11-E11</f>
        <v>207062602</v>
      </c>
    </row>
    <row r="12" spans="1:8" x14ac:dyDescent="0.25">
      <c r="A12" s="31" t="s">
        <v>85</v>
      </c>
      <c r="B12" s="154"/>
      <c r="C12" s="90">
        <v>432277000</v>
      </c>
      <c r="D12" s="90">
        <v>432277000</v>
      </c>
      <c r="E12" s="127">
        <v>401370000</v>
      </c>
      <c r="F12" s="110">
        <f>D12-E12</f>
        <v>30907000</v>
      </c>
    </row>
    <row r="13" spans="1:8" s="156" customFormat="1" x14ac:dyDescent="0.25">
      <c r="A13" s="210" t="s">
        <v>86</v>
      </c>
      <c r="B13" s="210"/>
      <c r="C13" s="155"/>
      <c r="D13" s="155"/>
      <c r="E13" s="155"/>
      <c r="F13" s="110"/>
    </row>
    <row r="14" spans="1:8" s="156" customFormat="1" x14ac:dyDescent="0.25">
      <c r="A14" s="72" t="s">
        <v>87</v>
      </c>
      <c r="B14" s="71"/>
      <c r="C14" s="110">
        <v>205878000</v>
      </c>
      <c r="D14" s="110">
        <v>205878000</v>
      </c>
      <c r="E14" s="110">
        <v>130796659</v>
      </c>
      <c r="F14" s="110">
        <f>D14-E14</f>
        <v>75081341</v>
      </c>
      <c r="H14" s="155"/>
    </row>
    <row r="15" spans="1:8" x14ac:dyDescent="0.25">
      <c r="A15" s="31" t="s">
        <v>88</v>
      </c>
      <c r="B15" s="154"/>
      <c r="C15" s="90">
        <v>1281000</v>
      </c>
      <c r="D15" s="90">
        <v>1281000</v>
      </c>
      <c r="E15" s="90">
        <v>11296685</v>
      </c>
      <c r="F15" s="30">
        <f>D15-E15</f>
        <v>-10015685</v>
      </c>
      <c r="H15" s="157"/>
    </row>
    <row r="16" spans="1:8" x14ac:dyDescent="0.25">
      <c r="A16" s="204" t="s">
        <v>38</v>
      </c>
      <c r="B16" s="204"/>
      <c r="C16" s="158" t="s">
        <v>23</v>
      </c>
      <c r="D16" s="158" t="s">
        <v>23</v>
      </c>
      <c r="E16" s="90">
        <v>4150425</v>
      </c>
      <c r="F16" s="30">
        <f>0-E16</f>
        <v>-4150425</v>
      </c>
      <c r="H16" s="157"/>
    </row>
    <row r="17" spans="1:9" x14ac:dyDescent="0.25">
      <c r="A17" s="67"/>
      <c r="B17" s="67"/>
      <c r="C17" s="111">
        <f>SUM(C10:C16)</f>
        <v>1287723000</v>
      </c>
      <c r="D17" s="111">
        <f>SUM(D10:D16)</f>
        <v>1287723000</v>
      </c>
      <c r="E17" s="111">
        <f>SUM(E10:E16)</f>
        <v>988657086</v>
      </c>
      <c r="F17" s="111">
        <f>SUM(F10:F16)</f>
        <v>299065914</v>
      </c>
    </row>
    <row r="18" spans="1:9" x14ac:dyDescent="0.25">
      <c r="A18" s="68"/>
      <c r="B18" s="68"/>
      <c r="C18" s="93"/>
      <c r="D18" s="93"/>
      <c r="E18" s="93"/>
      <c r="F18" s="82"/>
      <c r="H18" s="159"/>
      <c r="I18" s="159"/>
    </row>
    <row r="19" spans="1:9" x14ac:dyDescent="0.25">
      <c r="A19" s="69" t="s">
        <v>89</v>
      </c>
      <c r="B19" s="123"/>
      <c r="C19" s="90"/>
      <c r="D19" s="90"/>
      <c r="E19" s="90"/>
      <c r="F19" s="160"/>
      <c r="H19" s="159"/>
      <c r="I19" s="159"/>
    </row>
    <row r="20" spans="1:9" ht="16.5" x14ac:dyDescent="0.3">
      <c r="A20" s="70" t="s">
        <v>32</v>
      </c>
      <c r="B20" s="154"/>
      <c r="C20" s="90">
        <v>272408000</v>
      </c>
      <c r="D20" s="90">
        <v>244360000</v>
      </c>
      <c r="E20" s="134">
        <f>SFPer!G12</f>
        <v>243021512</v>
      </c>
      <c r="F20" s="86">
        <f>D20-E20</f>
        <v>1338488</v>
      </c>
      <c r="H20" s="128"/>
      <c r="I20" s="161"/>
    </row>
    <row r="21" spans="1:9" ht="16.5" x14ac:dyDescent="0.3">
      <c r="A21" s="205" t="s">
        <v>121</v>
      </c>
      <c r="B21" s="205"/>
      <c r="C21" s="90"/>
      <c r="D21" s="90"/>
      <c r="E21" s="90"/>
      <c r="F21" s="85"/>
      <c r="H21" s="128"/>
      <c r="I21" s="161"/>
    </row>
    <row r="22" spans="1:9" ht="16.5" x14ac:dyDescent="0.3">
      <c r="A22" s="206" t="s">
        <v>90</v>
      </c>
      <c r="B22" s="206"/>
      <c r="C22" s="90">
        <v>245182000</v>
      </c>
      <c r="D22" s="90">
        <v>216195000</v>
      </c>
      <c r="E22" s="134">
        <f>SFPer!G13</f>
        <v>187919562</v>
      </c>
      <c r="F22" s="86">
        <f>D22-E22</f>
        <v>28275438</v>
      </c>
      <c r="H22" s="128"/>
      <c r="I22" s="161"/>
    </row>
    <row r="23" spans="1:9" ht="16.5" x14ac:dyDescent="0.3">
      <c r="A23" s="70" t="s">
        <v>91</v>
      </c>
      <c r="B23" s="154"/>
      <c r="C23" s="90">
        <v>157372000</v>
      </c>
      <c r="D23" s="90">
        <v>157372000</v>
      </c>
      <c r="E23" s="90">
        <v>65496069</v>
      </c>
      <c r="F23" s="86">
        <f>D23-E23</f>
        <v>91875931</v>
      </c>
      <c r="H23" s="128"/>
      <c r="I23" s="161"/>
    </row>
    <row r="24" spans="1:9" ht="16.5" x14ac:dyDescent="0.3">
      <c r="A24" s="70" t="s">
        <v>36</v>
      </c>
      <c r="B24" s="154"/>
      <c r="C24" s="90">
        <v>49000</v>
      </c>
      <c r="D24" s="90">
        <v>49000</v>
      </c>
      <c r="E24" s="90">
        <f>SFPer!G16</f>
        <v>48820</v>
      </c>
      <c r="F24" s="86">
        <f>D24-E24</f>
        <v>180</v>
      </c>
      <c r="H24" s="128"/>
      <c r="I24" s="161"/>
    </row>
    <row r="25" spans="1:9" ht="16.5" x14ac:dyDescent="0.3">
      <c r="A25" s="70" t="s">
        <v>92</v>
      </c>
      <c r="B25" s="154"/>
      <c r="C25" s="90">
        <v>385283000</v>
      </c>
      <c r="D25" s="90">
        <v>385283000</v>
      </c>
      <c r="E25" s="134">
        <v>236887250</v>
      </c>
      <c r="F25" s="86">
        <f>D25-E25</f>
        <v>148395750</v>
      </c>
      <c r="H25" s="128"/>
      <c r="I25" s="161"/>
    </row>
    <row r="26" spans="1:9" ht="16.5" x14ac:dyDescent="0.3">
      <c r="A26" s="70" t="s">
        <v>93</v>
      </c>
      <c r="B26" s="154"/>
      <c r="C26" s="158" t="s">
        <v>23</v>
      </c>
      <c r="D26" s="158" t="s">
        <v>23</v>
      </c>
      <c r="E26" s="90">
        <v>20431909</v>
      </c>
      <c r="F26" s="30">
        <f>0-E26</f>
        <v>-20431909</v>
      </c>
      <c r="H26" s="128"/>
      <c r="I26" s="161"/>
    </row>
    <row r="27" spans="1:9" x14ac:dyDescent="0.25">
      <c r="A27" s="26"/>
      <c r="B27" s="26"/>
      <c r="C27" s="111">
        <f>SUM(C20:C26)</f>
        <v>1060294000</v>
      </c>
      <c r="D27" s="111">
        <f>SUM(D20:D26)</f>
        <v>1003259000</v>
      </c>
      <c r="E27" s="111">
        <f>SUM(E20:E26)</f>
        <v>753805122</v>
      </c>
      <c r="F27" s="111">
        <f>SUM(F20:F26)</f>
        <v>249453878</v>
      </c>
      <c r="H27" s="129"/>
      <c r="I27" s="129"/>
    </row>
    <row r="28" spans="1:9" s="151" customFormat="1" ht="15.75" thickBot="1" x14ac:dyDescent="0.3">
      <c r="A28" s="76" t="s">
        <v>133</v>
      </c>
      <c r="B28" s="77"/>
      <c r="C28" s="130">
        <f>C17-C27</f>
        <v>227429000</v>
      </c>
      <c r="D28" s="130">
        <f>D17-D27</f>
        <v>284464000</v>
      </c>
      <c r="E28" s="130">
        <f>SUM(E17-E27)</f>
        <v>234851964</v>
      </c>
      <c r="F28" s="130">
        <f>F17-F27</f>
        <v>49612036</v>
      </c>
      <c r="H28" s="159"/>
      <c r="I28" s="159"/>
    </row>
    <row r="29" spans="1:9" ht="15.75" thickTop="1" x14ac:dyDescent="0.25">
      <c r="G29" s="162"/>
      <c r="H29" s="159"/>
      <c r="I29" s="159"/>
    </row>
    <row r="30" spans="1:9" x14ac:dyDescent="0.25">
      <c r="A30" s="185" t="s">
        <v>132</v>
      </c>
      <c r="B30" s="185"/>
      <c r="C30" s="185"/>
      <c r="D30" s="185"/>
      <c r="E30" s="185"/>
      <c r="F30" s="185"/>
    </row>
  </sheetData>
  <sheetProtection algorithmName="SHA-512" hashValue="EkKF+MHJR0IYPOAJ09eO8ic63BNW9emJu/SmPqvBqFX0X7XIbqJD2w/InLt7luoQb/cE1EwhXohFRgZfRtaUZg==" saltValue="h4stBggSJsf8hXwzgPR3+w==" spinCount="100000" sheet="1" objects="1" scenarios="1" selectLockedCells="1" selectUnlockedCells="1"/>
  <mergeCells count="12">
    <mergeCell ref="A16:B16"/>
    <mergeCell ref="A21:B21"/>
    <mergeCell ref="A22:B22"/>
    <mergeCell ref="A30:F30"/>
    <mergeCell ref="C7:D7"/>
    <mergeCell ref="E7:E8"/>
    <mergeCell ref="A13:B13"/>
    <mergeCell ref="A1:F1"/>
    <mergeCell ref="A2:F2"/>
    <mergeCell ref="A3:F3"/>
    <mergeCell ref="A4:F4"/>
    <mergeCell ref="C6:D6"/>
  </mergeCells>
  <printOptions horizontalCentered="1"/>
  <pageMargins left="1.1811023622047201" right="0.98425196850393704" top="0.98425196850393704" bottom="0.98425196850393704" header="0.511811023622047" footer="0.511811023622047"/>
  <pageSetup scale="91" fitToHeight="0" orientation="portrait" r:id="rId1"/>
  <headerFooter>
    <oddFooter>&amp;R&amp;"Arial,Regular"&amp;10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SFP</vt:lpstr>
      <vt:lpstr>SFPer</vt:lpstr>
      <vt:lpstr>SCE</vt:lpstr>
      <vt:lpstr>SCF</vt:lpstr>
      <vt:lpstr>SCBAA</vt:lpstr>
      <vt:lpstr>SCBAA!Print_Area</vt:lpstr>
      <vt:lpstr>SCE!Print_Area</vt:lpstr>
      <vt:lpstr>SCF!Print_Area</vt:lpstr>
      <vt:lpstr>SFP!Print_Area</vt:lpstr>
      <vt:lpstr>SFPer!Print_Area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</dc:title>
  <dc:creator>COA - National Tobacco Administration</dc:creator>
  <cp:lastModifiedBy>Riziel C. Garcia</cp:lastModifiedBy>
  <cp:lastPrinted>2020-09-22T07:53:03Z</cp:lastPrinted>
  <dcterms:created xsi:type="dcterms:W3CDTF">2020-07-10T10:45:37Z</dcterms:created>
  <dcterms:modified xsi:type="dcterms:W3CDTF">2020-09-22T07:54:06Z</dcterms:modified>
</cp:coreProperties>
</file>